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网页设计\docs\表账\2026\"/>
    </mc:Choice>
  </mc:AlternateContent>
  <xr:revisionPtr revIDLastSave="0" documentId="13_ncr:1_{D26702EE-02BF-4127-A338-66E6E675235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三月" sheetId="1" r:id="rId1"/>
    <sheet name="四月" sheetId="2" r:id="rId2"/>
    <sheet name="五月" sheetId="3" r:id="rId3"/>
    <sheet name="Sheet2" sheetId="5" r:id="rId4"/>
    <sheet name="Sheet1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5" l="1"/>
  <c r="H33" i="5"/>
  <c r="E33" i="5"/>
  <c r="H32" i="5"/>
  <c r="E32" i="5"/>
  <c r="H31" i="5"/>
  <c r="E31" i="5"/>
  <c r="H30" i="5"/>
  <c r="E30" i="5"/>
  <c r="H29" i="5"/>
  <c r="E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H18" i="5"/>
  <c r="E18" i="5"/>
  <c r="H17" i="5"/>
  <c r="E17" i="5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H9" i="5"/>
  <c r="E9" i="5"/>
  <c r="H8" i="5"/>
  <c r="E8" i="5"/>
  <c r="H7" i="5"/>
  <c r="E7" i="5"/>
  <c r="H6" i="5"/>
  <c r="E6" i="5"/>
  <c r="H5" i="5"/>
  <c r="E5" i="5"/>
  <c r="H4" i="5"/>
  <c r="E4" i="5"/>
  <c r="H3" i="5"/>
  <c r="E3" i="5"/>
  <c r="O2" i="5"/>
  <c r="M2" i="5"/>
  <c r="P2" i="5" s="1"/>
  <c r="L2" i="5"/>
  <c r="K2" i="5"/>
  <c r="J2" i="5"/>
  <c r="H2" i="5"/>
  <c r="E2" i="5"/>
  <c r="F3" i="3"/>
  <c r="H3" i="3" s="1"/>
  <c r="F2" i="3"/>
  <c r="H2" i="3" s="1"/>
  <c r="H34" i="3"/>
  <c r="H33" i="3"/>
  <c r="E33" i="3"/>
  <c r="H32" i="3"/>
  <c r="E32" i="3"/>
  <c r="H31" i="3"/>
  <c r="E31" i="3"/>
  <c r="H30" i="3"/>
  <c r="E30" i="3"/>
  <c r="H29" i="3"/>
  <c r="E29" i="3"/>
  <c r="H28" i="3"/>
  <c r="E28" i="3"/>
  <c r="H27" i="3"/>
  <c r="E27" i="3"/>
  <c r="H26" i="3"/>
  <c r="E26" i="3"/>
  <c r="H25" i="3"/>
  <c r="E25" i="3"/>
  <c r="H24" i="3"/>
  <c r="E24" i="3"/>
  <c r="H23" i="3"/>
  <c r="E23" i="3"/>
  <c r="H22" i="3"/>
  <c r="E22" i="3"/>
  <c r="H21" i="3"/>
  <c r="E21" i="3"/>
  <c r="H20" i="3"/>
  <c r="E20" i="3"/>
  <c r="H19" i="3"/>
  <c r="E19" i="3"/>
  <c r="H18" i="3"/>
  <c r="E18" i="3"/>
  <c r="H17" i="3"/>
  <c r="E17" i="3"/>
  <c r="H16" i="3"/>
  <c r="E16" i="3"/>
  <c r="H15" i="3"/>
  <c r="E15" i="3"/>
  <c r="H14" i="3"/>
  <c r="E14" i="3"/>
  <c r="H13" i="3"/>
  <c r="E13" i="3"/>
  <c r="H12" i="3"/>
  <c r="E12" i="3"/>
  <c r="H11" i="3"/>
  <c r="E11" i="3"/>
  <c r="H10" i="3"/>
  <c r="E10" i="3"/>
  <c r="H9" i="3"/>
  <c r="E9" i="3"/>
  <c r="H8" i="3"/>
  <c r="E8" i="3"/>
  <c r="H7" i="3"/>
  <c r="E7" i="3"/>
  <c r="H6" i="3"/>
  <c r="E6" i="3"/>
  <c r="H5" i="3"/>
  <c r="E5" i="3"/>
  <c r="H4" i="3"/>
  <c r="E4" i="3"/>
  <c r="E3" i="3"/>
  <c r="O2" i="3"/>
  <c r="L2" i="3"/>
  <c r="K2" i="3"/>
  <c r="J2" i="3"/>
  <c r="E2" i="3"/>
  <c r="F27" i="2"/>
  <c r="H27" i="2" s="1"/>
  <c r="F25" i="2"/>
  <c r="H19" i="2"/>
  <c r="H18" i="2"/>
  <c r="H17" i="2"/>
  <c r="C17" i="2"/>
  <c r="E17" i="2" s="1"/>
  <c r="F17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2" i="2"/>
  <c r="F7" i="2"/>
  <c r="F6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20" i="2"/>
  <c r="H21" i="2"/>
  <c r="H22" i="2"/>
  <c r="H23" i="2"/>
  <c r="H24" i="2"/>
  <c r="H25" i="2"/>
  <c r="H26" i="2"/>
  <c r="H28" i="2"/>
  <c r="H29" i="2"/>
  <c r="H30" i="2"/>
  <c r="H31" i="2"/>
  <c r="H32" i="2"/>
  <c r="H33" i="2"/>
  <c r="H34" i="2"/>
  <c r="K2" i="2"/>
  <c r="J2" i="2"/>
  <c r="E31" i="1"/>
  <c r="E32" i="1"/>
  <c r="E38" i="1" s="1"/>
  <c r="K2" i="1"/>
  <c r="O2" i="1"/>
  <c r="E25" i="1"/>
  <c r="E26" i="1"/>
  <c r="E27" i="1"/>
  <c r="E28" i="1"/>
  <c r="E29" i="1"/>
  <c r="E30" i="1"/>
  <c r="H25" i="1"/>
  <c r="H26" i="1"/>
  <c r="H27" i="1"/>
  <c r="H28" i="1"/>
  <c r="H29" i="1"/>
  <c r="H30" i="1"/>
  <c r="H31" i="1"/>
  <c r="H32" i="1"/>
  <c r="H38" i="1" s="1"/>
  <c r="H33" i="1"/>
  <c r="H34" i="1"/>
  <c r="H35" i="1"/>
  <c r="H36" i="1"/>
  <c r="P2" i="1"/>
  <c r="L2" i="1"/>
  <c r="J2" i="1"/>
  <c r="F24" i="1"/>
  <c r="H24" i="1" s="1"/>
  <c r="E24" i="1"/>
  <c r="O2" i="2"/>
  <c r="L2" i="2"/>
  <c r="H2" i="2"/>
  <c r="T2" i="5" l="1"/>
  <c r="T2" i="3"/>
  <c r="M2" i="3"/>
  <c r="P2" i="3" s="1"/>
  <c r="T2" i="2"/>
  <c r="N2" i="1"/>
  <c r="Q2" i="1" s="1"/>
  <c r="M2" i="2"/>
  <c r="P2" i="2" s="1"/>
</calcChain>
</file>

<file path=xl/sharedStrings.xml><?xml version="1.0" encoding="utf-8"?>
<sst xmlns="http://schemas.openxmlformats.org/spreadsheetml/2006/main" count="160" uniqueCount="67">
  <si>
    <t>时间</t>
    <phoneticPr fontId="2" type="noConversion"/>
  </si>
  <si>
    <t>食物预算</t>
    <phoneticPr fontId="2" type="noConversion"/>
  </si>
  <si>
    <t>食物开支</t>
    <phoneticPr fontId="2" type="noConversion"/>
  </si>
  <si>
    <t xml:space="preserve"> </t>
    <phoneticPr fontId="2" type="noConversion"/>
  </si>
  <si>
    <t>机会开销</t>
    <phoneticPr fontId="2" type="noConversion"/>
  </si>
  <si>
    <t>机会开销内容</t>
    <phoneticPr fontId="2" type="noConversion"/>
  </si>
  <si>
    <t>总开销</t>
    <phoneticPr fontId="2" type="noConversion"/>
  </si>
  <si>
    <t>总食物预算</t>
    <phoneticPr fontId="2" type="noConversion"/>
  </si>
  <si>
    <t>日均食物预算</t>
    <phoneticPr fontId="2" type="noConversion"/>
  </si>
  <si>
    <t>总食物开销</t>
    <phoneticPr fontId="2" type="noConversion"/>
  </si>
  <si>
    <t>总机会开支</t>
    <phoneticPr fontId="2" type="noConversion"/>
  </si>
  <si>
    <t>总开支</t>
    <phoneticPr fontId="2" type="noConversion"/>
  </si>
  <si>
    <t>黑椰枣 500g 7.69 +驱蚊液8.28+垃圾袋13.61</t>
    <phoneticPr fontId="2" type="noConversion"/>
  </si>
  <si>
    <t>食物预算盈余</t>
    <phoneticPr fontId="2" type="noConversion"/>
  </si>
  <si>
    <t>食物开支内容</t>
    <phoneticPr fontId="2" type="noConversion"/>
  </si>
  <si>
    <t>中午5+晚上5</t>
    <phoneticPr fontId="2" type="noConversion"/>
  </si>
  <si>
    <t>当月机会开支预算</t>
    <phoneticPr fontId="2" type="noConversion"/>
  </si>
  <si>
    <t>其他</t>
    <phoneticPr fontId="2" type="noConversion"/>
  </si>
  <si>
    <t>其他明细</t>
    <phoneticPr fontId="2" type="noConversion"/>
  </si>
  <si>
    <t>总结余</t>
    <phoneticPr fontId="2" type="noConversion"/>
  </si>
  <si>
    <t>机会开支回笼</t>
    <phoneticPr fontId="2" type="noConversion"/>
  </si>
  <si>
    <t>机会开支结余</t>
    <phoneticPr fontId="2" type="noConversion"/>
  </si>
  <si>
    <t>机会开支回收理由</t>
    <phoneticPr fontId="2" type="noConversion"/>
  </si>
  <si>
    <t>机会开支回收</t>
    <phoneticPr fontId="2" type="noConversion"/>
  </si>
  <si>
    <t>审核意见</t>
    <phoneticPr fontId="2" type="noConversion"/>
  </si>
  <si>
    <t>食物开销结余</t>
    <phoneticPr fontId="2" type="noConversion"/>
  </si>
  <si>
    <t>中午5+晚上8</t>
    <phoneticPr fontId="2" type="noConversion"/>
  </si>
  <si>
    <t>挤痘痘的工具 12.9</t>
    <phoneticPr fontId="2" type="noConversion"/>
  </si>
  <si>
    <t>中午5+晚上4</t>
    <phoneticPr fontId="2" type="noConversion"/>
  </si>
  <si>
    <t>晚饭 8.8</t>
    <phoneticPr fontId="2" type="noConversion"/>
  </si>
  <si>
    <t>往返学校的车票钱 10</t>
    <phoneticPr fontId="2" type="noConversion"/>
  </si>
  <si>
    <t>压缩饼干 16.69</t>
    <phoneticPr fontId="2" type="noConversion"/>
  </si>
  <si>
    <t>结余</t>
    <phoneticPr fontId="2" type="noConversion"/>
  </si>
  <si>
    <t>中午办公室 包餐+ 晚上 压缩饼干</t>
    <phoneticPr fontId="2" type="noConversion"/>
  </si>
  <si>
    <t>克称</t>
    <phoneticPr fontId="2" type="noConversion"/>
  </si>
  <si>
    <t>维生素c 30g 4.3 + 维生素b祖片 7.49 + 咸鱼鸭腿 720g 11.9</t>
    <phoneticPr fontId="2" type="noConversion"/>
  </si>
  <si>
    <t>中午 压缩饼干+ 晚上 8.8</t>
    <phoneticPr fontId="2" type="noConversion"/>
  </si>
  <si>
    <t>中午 压缩饼干 + 晚上 压缩饼干</t>
    <phoneticPr fontId="2" type="noConversion"/>
  </si>
  <si>
    <t>是/否</t>
    <phoneticPr fontId="2" type="noConversion"/>
  </si>
  <si>
    <t>焖子 450g 3.81 + 牛蹄 500g 7.6</t>
    <phoneticPr fontId="2" type="noConversion"/>
  </si>
  <si>
    <t>中午5+晚上 压缩饼干</t>
    <phoneticPr fontId="2" type="noConversion"/>
  </si>
  <si>
    <t>驴焖子是垃圾</t>
    <phoneticPr fontId="2" type="noConversion"/>
  </si>
  <si>
    <t>牛蹄是非常油腻</t>
    <phoneticPr fontId="2" type="noConversion"/>
  </si>
  <si>
    <t>压缩饼干吃起来还行，吃完了</t>
    <phoneticPr fontId="2" type="noConversion"/>
  </si>
  <si>
    <t>中午15+晚上12</t>
    <phoneticPr fontId="2" type="noConversion"/>
  </si>
  <si>
    <t>中午15+晚上13</t>
    <phoneticPr fontId="2" type="noConversion"/>
  </si>
  <si>
    <t>中午15+晚上15</t>
    <phoneticPr fontId="2" type="noConversion"/>
  </si>
  <si>
    <t>千层糕 13+ 鸡心 7.57</t>
    <phoneticPr fontId="2" type="noConversion"/>
  </si>
  <si>
    <t xml:space="preserve"> up鹿头军事充电 18</t>
    <phoneticPr fontId="2" type="noConversion"/>
  </si>
  <si>
    <t>中午13.7+晚上12</t>
    <phoneticPr fontId="2" type="noConversion"/>
  </si>
  <si>
    <t>麦片</t>
    <phoneticPr fontId="2" type="noConversion"/>
  </si>
  <si>
    <t>中午5</t>
    <phoneticPr fontId="2" type="noConversion"/>
  </si>
  <si>
    <t>盐酸苯海拉明片 18.5</t>
    <phoneticPr fontId="2" type="noConversion"/>
  </si>
  <si>
    <t>晚上 8.8</t>
    <phoneticPr fontId="2" type="noConversion"/>
  </si>
  <si>
    <t xml:space="preserve">两短袖 49+俩裤子73+鱼干 10 + 豆罐头 10.5 +猪肘 3.2 + 车票 10 + 电动牙刷 78.66 </t>
    <phoneticPr fontId="2" type="noConversion"/>
  </si>
  <si>
    <t>牙膏 22.7</t>
    <phoneticPr fontId="2" type="noConversion"/>
  </si>
  <si>
    <t xml:space="preserve">hdmi 16.4 </t>
    <phoneticPr fontId="2" type="noConversion"/>
  </si>
  <si>
    <t>雨伞 13.52</t>
    <phoneticPr fontId="2" type="noConversion"/>
  </si>
  <si>
    <t>梅菜扣肉小点心10.7+ 小鱼干 13.4 + 铝罐子 4.77 + 茶氨酸 4.83</t>
    <phoneticPr fontId="2" type="noConversion"/>
  </si>
  <si>
    <t>蛋糕全部吃完，奶油味道很不错</t>
    <phoneticPr fontId="2" type="noConversion"/>
  </si>
  <si>
    <t>类目</t>
    <phoneticPr fontId="2" type="noConversion"/>
  </si>
  <si>
    <t>千层糕 13</t>
    <phoneticPr fontId="2" type="noConversion"/>
  </si>
  <si>
    <t xml:space="preserve">雨伞 17 + 对乙酰氨基酚片 0.5 + 枣糕 6.8 +各类水果 13 + 吐司面包 13+ 花生 5.88 </t>
    <phoneticPr fontId="2" type="noConversion"/>
  </si>
  <si>
    <t xml:space="preserve">瓜拉纳提取物100g 9.30 </t>
    <phoneticPr fontId="2" type="noConversion"/>
  </si>
  <si>
    <t xml:space="preserve"> 域名购置 12</t>
    <phoneticPr fontId="2" type="noConversion"/>
  </si>
  <si>
    <t>服务器购置 68</t>
    <phoneticPr fontId="2" type="noConversion"/>
  </si>
  <si>
    <t>网易云会员 50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</si>
</sst>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¥&quot;* #,##0.00_ ;_ &quot;¥&quot;* \-#,##0.00_ ;_ &quot;¥&quot;* &quot;-&quot;??_ ;_ @_ "/>
    <numFmt numFmtId="176" formatCode="[$-F800]dddd\,\ mmmm\ dd\,\ yyyy"/>
    <numFmt numFmtId="177" formatCode="_ [$¥-804]* #,##0.00_ ;_ [$¥-804]* \-#,##0.00_ ;_ [$¥-804]* &quot;-&quot;??_ ;_ @_ "/>
  </numFmts>
  <fonts count="4" x14ac:knownFonts="1">
    <font>
      <sz val="11"/>
      <color theme="1"/>
      <name val="等线"/>
      <family val="2"/>
      <scheme val="minor"/>
    </font>
    <font>
      <sz val="11"/>
      <color rgb="FF9C0006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177" fontId="0" fillId="0" borderId="0" xfId="0" applyNumberFormat="1"/>
    <xf numFmtId="0" fontId="1" fillId="2" borderId="0" xfId="1" applyAlignment="1">
      <alignment horizontal="center"/>
    </xf>
    <xf numFmtId="177" fontId="1" fillId="2" borderId="0" xfId="1" applyNumberFormat="1" applyAlignment="1">
      <alignment horizontal="center"/>
    </xf>
    <xf numFmtId="0" fontId="1" fillId="2" borderId="0" xfId="1" applyAlignment="1"/>
    <xf numFmtId="177" fontId="1" fillId="2" borderId="0" xfId="1" applyNumberFormat="1" applyAlignment="1"/>
    <xf numFmtId="44" fontId="0" fillId="0" borderId="0" xfId="2" applyFont="1" applyAlignment="1">
      <alignment horizontal="center"/>
    </xf>
    <xf numFmtId="44" fontId="0" fillId="0" borderId="0" xfId="2" applyFont="1" applyAlignment="1"/>
  </cellXfs>
  <cellStyles count="3">
    <cellStyle name="差" xfId="1" builtinId="27"/>
    <cellStyle name="常规" xfId="0" builtinId="0"/>
    <cellStyle name="货币" xfId="2" builtinId="4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workbookViewId="0">
      <selection activeCell="E37" sqref="E3:E37"/>
    </sheetView>
  </sheetViews>
  <sheetFormatPr defaultRowHeight="14.25" x14ac:dyDescent="0.2"/>
  <cols>
    <col min="1" max="1" width="14.625" bestFit="1" customWidth="1"/>
    <col min="2" max="3" width="9" bestFit="1" customWidth="1"/>
    <col min="4" max="4" width="13.625" bestFit="1" customWidth="1"/>
    <col min="5" max="5" width="13" bestFit="1" customWidth="1"/>
    <col min="6" max="6" width="9" bestFit="1" customWidth="1"/>
    <col min="7" max="7" width="40.625" bestFit="1" customWidth="1"/>
    <col min="8" max="8" width="8.875" bestFit="1" customWidth="1"/>
    <col min="10" max="10" width="13" bestFit="1" customWidth="1"/>
    <col min="11" max="11" width="17.25" bestFit="1" customWidth="1"/>
    <col min="12" max="12" width="11" bestFit="1" customWidth="1"/>
    <col min="13" max="13" width="11" customWidth="1"/>
    <col min="14" max="14" width="11" bestFit="1" customWidth="1"/>
    <col min="15" max="15" width="17.25" bestFit="1" customWidth="1"/>
    <col min="16" max="17" width="13" bestFit="1" customWidth="1"/>
    <col min="19" max="19" width="5.25" bestFit="1" customWidth="1"/>
    <col min="21" max="22" width="7.125" bestFit="1" customWidth="1"/>
  </cols>
  <sheetData>
    <row r="1" spans="1:22" x14ac:dyDescent="0.2">
      <c r="A1" s="1" t="s">
        <v>0</v>
      </c>
      <c r="B1" s="1" t="s">
        <v>1</v>
      </c>
      <c r="C1" s="1" t="s">
        <v>2</v>
      </c>
      <c r="D1" s="1" t="s">
        <v>14</v>
      </c>
      <c r="E1" s="1" t="s">
        <v>13</v>
      </c>
      <c r="F1" s="1" t="s">
        <v>4</v>
      </c>
      <c r="G1" s="1" t="s">
        <v>5</v>
      </c>
      <c r="H1" s="5" t="s">
        <v>6</v>
      </c>
      <c r="J1" s="1" t="s">
        <v>8</v>
      </c>
      <c r="K1" s="1" t="s">
        <v>7</v>
      </c>
      <c r="L1" s="1" t="s">
        <v>9</v>
      </c>
      <c r="M1" s="1" t="s">
        <v>25</v>
      </c>
      <c r="N1" s="1" t="s">
        <v>10</v>
      </c>
      <c r="O1" s="1" t="s">
        <v>16</v>
      </c>
      <c r="P1" s="1" t="s">
        <v>20</v>
      </c>
      <c r="Q1" s="1" t="s">
        <v>21</v>
      </c>
      <c r="R1" s="1"/>
      <c r="S1" s="1" t="s">
        <v>17</v>
      </c>
      <c r="T1" s="1" t="s">
        <v>18</v>
      </c>
      <c r="U1" s="1" t="s">
        <v>11</v>
      </c>
      <c r="V1" s="1" t="s">
        <v>19</v>
      </c>
    </row>
    <row r="2" spans="1:22" x14ac:dyDescent="0.2">
      <c r="A2" s="2">
        <v>46082</v>
      </c>
      <c r="B2" s="3">
        <v>13</v>
      </c>
      <c r="F2" s="4"/>
      <c r="G2" s="1"/>
      <c r="H2" s="6"/>
      <c r="I2" s="4"/>
      <c r="J2" s="3">
        <f>AVERAGE(B2:B32)</f>
        <v>13</v>
      </c>
      <c r="K2" s="3">
        <f>15*COUNT(A2:A33)-22*13</f>
        <v>179</v>
      </c>
      <c r="L2" s="3">
        <f>SUM(C3:C32)</f>
        <v>88.8</v>
      </c>
      <c r="M2" s="3"/>
      <c r="N2" s="3">
        <f>SUM(F3:F32)</f>
        <v>69.17</v>
      </c>
      <c r="O2" s="3">
        <f>300-200+100</f>
        <v>200</v>
      </c>
      <c r="P2" s="3">
        <f>SUM(J5:J48)</f>
        <v>0</v>
      </c>
      <c r="Q2" s="3">
        <f>SUM(O2:P2)-N2</f>
        <v>130.82999999999998</v>
      </c>
      <c r="R2" s="3"/>
      <c r="S2" s="1"/>
      <c r="T2" s="1"/>
      <c r="U2" s="1"/>
    </row>
    <row r="3" spans="1:22" x14ac:dyDescent="0.2">
      <c r="A3" s="2">
        <v>46083</v>
      </c>
      <c r="B3" s="3">
        <v>13</v>
      </c>
      <c r="C3" s="4"/>
      <c r="F3" s="4"/>
      <c r="G3" s="1"/>
      <c r="H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2" x14ac:dyDescent="0.2">
      <c r="A4" s="2">
        <v>46084</v>
      </c>
      <c r="B4" s="3">
        <v>13</v>
      </c>
      <c r="C4" s="4"/>
      <c r="F4" s="4"/>
      <c r="G4" s="1" t="s">
        <v>3</v>
      </c>
      <c r="H4" s="7"/>
      <c r="J4" t="s">
        <v>23</v>
      </c>
      <c r="K4" t="s">
        <v>22</v>
      </c>
      <c r="L4" t="s">
        <v>24</v>
      </c>
    </row>
    <row r="5" spans="1:22" x14ac:dyDescent="0.2">
      <c r="A5" s="2">
        <v>46085</v>
      </c>
      <c r="B5" s="3">
        <v>13</v>
      </c>
      <c r="C5" s="4"/>
      <c r="D5" s="1"/>
      <c r="F5" s="4"/>
      <c r="G5" s="1"/>
      <c r="H5" s="7"/>
    </row>
    <row r="6" spans="1:22" x14ac:dyDescent="0.2">
      <c r="A6" s="2">
        <v>46086</v>
      </c>
      <c r="B6" s="3">
        <v>13</v>
      </c>
      <c r="C6" s="4"/>
      <c r="D6" s="1"/>
      <c r="F6" s="4"/>
      <c r="G6" s="1"/>
      <c r="H6" s="7"/>
    </row>
    <row r="7" spans="1:22" x14ac:dyDescent="0.2">
      <c r="A7" s="2">
        <v>46087</v>
      </c>
      <c r="B7" s="3">
        <v>13</v>
      </c>
      <c r="C7" s="4"/>
      <c r="D7" s="1"/>
      <c r="F7" s="4"/>
      <c r="G7" s="1"/>
      <c r="H7" s="7"/>
    </row>
    <row r="8" spans="1:22" x14ac:dyDescent="0.2">
      <c r="A8" s="2">
        <v>46088</v>
      </c>
      <c r="B8" s="3">
        <v>13</v>
      </c>
      <c r="C8" s="4"/>
      <c r="D8" s="1"/>
      <c r="F8" s="4"/>
      <c r="G8" s="1"/>
      <c r="H8" s="7"/>
    </row>
    <row r="9" spans="1:22" x14ac:dyDescent="0.2">
      <c r="A9" s="2">
        <v>46089</v>
      </c>
      <c r="B9" s="3">
        <v>13</v>
      </c>
      <c r="C9" s="4"/>
      <c r="D9" s="1"/>
      <c r="F9" s="4"/>
      <c r="G9" s="1"/>
      <c r="H9" s="7"/>
    </row>
    <row r="10" spans="1:22" x14ac:dyDescent="0.2">
      <c r="A10" s="2">
        <v>46090</v>
      </c>
      <c r="B10" s="3">
        <v>13</v>
      </c>
      <c r="C10" s="4"/>
      <c r="D10" s="1"/>
      <c r="F10" s="4"/>
      <c r="G10" s="1"/>
      <c r="H10" s="7"/>
    </row>
    <row r="11" spans="1:22" x14ac:dyDescent="0.2">
      <c r="A11" s="2">
        <v>46091</v>
      </c>
      <c r="B11" s="3">
        <v>13</v>
      </c>
      <c r="C11" s="4"/>
      <c r="D11" s="1"/>
      <c r="F11" s="4"/>
      <c r="G11" s="1"/>
      <c r="H11" s="7"/>
    </row>
    <row r="12" spans="1:22" x14ac:dyDescent="0.2">
      <c r="A12" s="2">
        <v>46092</v>
      </c>
      <c r="B12" s="3">
        <v>13</v>
      </c>
      <c r="C12" s="4"/>
      <c r="D12" s="1"/>
      <c r="F12" s="4"/>
      <c r="G12" s="1"/>
      <c r="H12" s="7"/>
    </row>
    <row r="13" spans="1:22" x14ac:dyDescent="0.2">
      <c r="A13" s="2">
        <v>46093</v>
      </c>
      <c r="B13" s="3">
        <v>13</v>
      </c>
      <c r="C13" s="4"/>
      <c r="D13" s="1"/>
      <c r="F13" s="4"/>
      <c r="G13" s="1"/>
      <c r="H13" s="7"/>
    </row>
    <row r="14" spans="1:22" x14ac:dyDescent="0.2">
      <c r="A14" s="2">
        <v>46094</v>
      </c>
      <c r="B14" s="3">
        <v>13</v>
      </c>
      <c r="C14" s="4"/>
      <c r="D14" s="1"/>
      <c r="F14" s="4"/>
      <c r="G14" s="1"/>
      <c r="H14" s="7"/>
    </row>
    <row r="15" spans="1:22" x14ac:dyDescent="0.2">
      <c r="A15" s="2">
        <v>46095</v>
      </c>
      <c r="B15" s="3">
        <v>13</v>
      </c>
      <c r="C15" s="4"/>
      <c r="D15" s="1"/>
      <c r="F15" s="4"/>
      <c r="G15" s="1"/>
      <c r="H15" s="7"/>
    </row>
    <row r="16" spans="1:22" x14ac:dyDescent="0.2">
      <c r="A16" s="2">
        <v>46096</v>
      </c>
      <c r="B16" s="3">
        <v>13</v>
      </c>
      <c r="C16" s="4"/>
      <c r="D16" s="1"/>
      <c r="F16" s="4"/>
      <c r="G16" s="1"/>
      <c r="H16" s="7"/>
    </row>
    <row r="17" spans="1:10" x14ac:dyDescent="0.2">
      <c r="A17" s="2">
        <v>46097</v>
      </c>
      <c r="B17" s="3">
        <v>13</v>
      </c>
      <c r="C17" s="4"/>
      <c r="D17" s="1"/>
      <c r="F17" s="4"/>
      <c r="G17" s="1"/>
      <c r="H17" s="7"/>
    </row>
    <row r="18" spans="1:10" x14ac:dyDescent="0.2">
      <c r="A18" s="2">
        <v>46098</v>
      </c>
      <c r="B18" s="3">
        <v>13</v>
      </c>
      <c r="C18" s="4"/>
      <c r="D18" s="1"/>
      <c r="F18" s="4"/>
      <c r="G18" s="1"/>
      <c r="H18" s="7"/>
    </row>
    <row r="19" spans="1:10" x14ac:dyDescent="0.2">
      <c r="A19" s="2">
        <v>46099</v>
      </c>
      <c r="B19" s="3">
        <v>13</v>
      </c>
      <c r="C19" s="4"/>
      <c r="D19" s="1"/>
      <c r="F19" s="4"/>
      <c r="G19" s="1"/>
      <c r="H19" s="7"/>
    </row>
    <row r="20" spans="1:10" x14ac:dyDescent="0.2">
      <c r="A20" s="2">
        <v>46100</v>
      </c>
      <c r="B20" s="3">
        <v>13</v>
      </c>
      <c r="C20" s="4"/>
      <c r="D20" s="1"/>
      <c r="F20" s="4"/>
      <c r="G20" s="1"/>
      <c r="H20" s="7"/>
    </row>
    <row r="21" spans="1:10" x14ac:dyDescent="0.2">
      <c r="A21" s="2">
        <v>46101</v>
      </c>
      <c r="B21" s="3">
        <v>13</v>
      </c>
      <c r="C21" s="4"/>
      <c r="D21" s="1"/>
      <c r="F21" s="4"/>
      <c r="G21" s="1"/>
      <c r="H21" s="7"/>
    </row>
    <row r="22" spans="1:10" x14ac:dyDescent="0.2">
      <c r="A22" s="2">
        <v>46102</v>
      </c>
      <c r="B22" s="3">
        <v>13</v>
      </c>
      <c r="C22" s="4"/>
      <c r="D22" s="1"/>
      <c r="F22" s="4"/>
      <c r="G22" s="1"/>
      <c r="H22" s="7"/>
    </row>
    <row r="23" spans="1:10" x14ac:dyDescent="0.2">
      <c r="A23" s="2">
        <v>46103</v>
      </c>
      <c r="B23" s="3">
        <v>13</v>
      </c>
      <c r="C23" s="4"/>
      <c r="D23" s="1"/>
      <c r="F23" s="4"/>
      <c r="G23" s="1"/>
      <c r="H23" s="7"/>
    </row>
    <row r="24" spans="1:10" x14ac:dyDescent="0.2">
      <c r="A24" s="2">
        <v>46104</v>
      </c>
      <c r="B24" s="3">
        <v>13</v>
      </c>
      <c r="C24" s="3">
        <v>10</v>
      </c>
      <c r="D24" s="3" t="s">
        <v>15</v>
      </c>
      <c r="E24" s="3">
        <f>B2-C24</f>
        <v>3</v>
      </c>
      <c r="F24" s="3">
        <f>7.69+8.28+13.61</f>
        <v>29.58</v>
      </c>
      <c r="G24" s="1" t="s">
        <v>12</v>
      </c>
      <c r="H24" s="8">
        <f>SUM(C24,F24)</f>
        <v>39.58</v>
      </c>
    </row>
    <row r="25" spans="1:10" x14ac:dyDescent="0.2">
      <c r="A25" s="2">
        <v>46105</v>
      </c>
      <c r="B25" s="3">
        <v>13</v>
      </c>
      <c r="C25" s="4">
        <v>13</v>
      </c>
      <c r="D25" s="1" t="s">
        <v>26</v>
      </c>
      <c r="E25" s="3">
        <f t="shared" ref="E25:E32" si="0">B3-C25</f>
        <v>0</v>
      </c>
      <c r="F25" s="4"/>
      <c r="G25" s="1"/>
      <c r="H25" s="8">
        <f t="shared" ref="H25:H36" si="1">SUM(C25,F25)</f>
        <v>13</v>
      </c>
    </row>
    <row r="26" spans="1:10" x14ac:dyDescent="0.2">
      <c r="A26" s="2">
        <v>46106</v>
      </c>
      <c r="B26" s="3">
        <v>13</v>
      </c>
      <c r="C26" s="3">
        <v>10</v>
      </c>
      <c r="D26" s="3" t="s">
        <v>15</v>
      </c>
      <c r="E26" s="3">
        <f t="shared" si="0"/>
        <v>3</v>
      </c>
      <c r="F26" s="4">
        <v>12.9</v>
      </c>
      <c r="G26" s="1" t="s">
        <v>27</v>
      </c>
      <c r="H26" s="8">
        <f t="shared" si="1"/>
        <v>22.9</v>
      </c>
    </row>
    <row r="27" spans="1:10" x14ac:dyDescent="0.2">
      <c r="A27" s="2">
        <v>46107</v>
      </c>
      <c r="B27" s="3">
        <v>13</v>
      </c>
      <c r="C27" s="3">
        <v>10</v>
      </c>
      <c r="D27" s="3" t="s">
        <v>15</v>
      </c>
      <c r="E27" s="3">
        <f t="shared" si="0"/>
        <v>3</v>
      </c>
      <c r="F27" s="4"/>
      <c r="G27" s="1"/>
      <c r="H27" s="8">
        <f t="shared" si="1"/>
        <v>10</v>
      </c>
    </row>
    <row r="28" spans="1:10" x14ac:dyDescent="0.2">
      <c r="A28" s="2">
        <v>46108</v>
      </c>
      <c r="B28" s="3">
        <v>13</v>
      </c>
      <c r="C28" s="3">
        <v>9</v>
      </c>
      <c r="D28" s="3" t="s">
        <v>28</v>
      </c>
      <c r="E28" s="3">
        <f t="shared" si="0"/>
        <v>4</v>
      </c>
      <c r="F28" s="4"/>
      <c r="G28" s="1"/>
      <c r="H28" s="8">
        <f t="shared" si="1"/>
        <v>9</v>
      </c>
    </row>
    <row r="29" spans="1:10" x14ac:dyDescent="0.2">
      <c r="A29" s="2">
        <v>46109</v>
      </c>
      <c r="B29" s="3">
        <v>13</v>
      </c>
      <c r="C29" s="4">
        <v>8.8000000000000007</v>
      </c>
      <c r="D29" s="1" t="s">
        <v>29</v>
      </c>
      <c r="E29" s="3">
        <f t="shared" si="0"/>
        <v>4.1999999999999993</v>
      </c>
      <c r="F29" s="4">
        <v>10</v>
      </c>
      <c r="G29" s="1" t="s">
        <v>30</v>
      </c>
      <c r="H29" s="8">
        <f t="shared" si="1"/>
        <v>18.8</v>
      </c>
    </row>
    <row r="30" spans="1:10" x14ac:dyDescent="0.2">
      <c r="A30" s="2">
        <v>46110</v>
      </c>
      <c r="B30" s="3">
        <v>13</v>
      </c>
      <c r="C30" s="4">
        <v>8</v>
      </c>
      <c r="D30" s="1" t="s">
        <v>29</v>
      </c>
      <c r="E30" s="3">
        <f t="shared" si="0"/>
        <v>5</v>
      </c>
      <c r="F30" s="4">
        <v>16.690000000000001</v>
      </c>
      <c r="G30" s="1" t="s">
        <v>31</v>
      </c>
      <c r="H30" s="8">
        <f t="shared" si="1"/>
        <v>24.69</v>
      </c>
    </row>
    <row r="31" spans="1:10" x14ac:dyDescent="0.2">
      <c r="A31" s="2">
        <v>46111</v>
      </c>
      <c r="B31" s="3">
        <v>13</v>
      </c>
      <c r="C31" s="3">
        <v>10</v>
      </c>
      <c r="D31" s="3" t="s">
        <v>15</v>
      </c>
      <c r="E31" s="3">
        <f t="shared" si="0"/>
        <v>3</v>
      </c>
      <c r="F31" s="3"/>
      <c r="G31" s="1"/>
      <c r="H31" s="8">
        <f t="shared" si="1"/>
        <v>10</v>
      </c>
      <c r="I31" s="1"/>
      <c r="J31" s="1"/>
    </row>
    <row r="32" spans="1:10" x14ac:dyDescent="0.2">
      <c r="A32" s="2">
        <v>46112</v>
      </c>
      <c r="B32" s="3">
        <v>13</v>
      </c>
      <c r="C32" s="3">
        <v>10</v>
      </c>
      <c r="D32" s="3" t="s">
        <v>15</v>
      </c>
      <c r="E32" s="3">
        <f t="shared" si="0"/>
        <v>3</v>
      </c>
      <c r="F32" s="3"/>
      <c r="G32" s="1"/>
      <c r="H32" s="8">
        <f t="shared" si="1"/>
        <v>10</v>
      </c>
      <c r="I32" s="1"/>
      <c r="J32" s="1"/>
    </row>
    <row r="33" spans="2:10" x14ac:dyDescent="0.2">
      <c r="F33" s="4"/>
      <c r="G33" s="1"/>
      <c r="H33" s="8">
        <f t="shared" si="1"/>
        <v>0</v>
      </c>
      <c r="I33" s="1"/>
      <c r="J33" s="1"/>
    </row>
    <row r="34" spans="2:10" x14ac:dyDescent="0.2">
      <c r="F34" s="4"/>
      <c r="G34" s="1"/>
      <c r="H34" s="8">
        <f t="shared" si="1"/>
        <v>0</v>
      </c>
      <c r="I34" s="1"/>
      <c r="J34" s="1"/>
    </row>
    <row r="35" spans="2:10" x14ac:dyDescent="0.2">
      <c r="F35" s="4"/>
      <c r="G35" s="1"/>
      <c r="H35" s="8">
        <f t="shared" si="1"/>
        <v>0</v>
      </c>
      <c r="I35" s="1"/>
      <c r="J35" s="1"/>
    </row>
    <row r="36" spans="2:10" x14ac:dyDescent="0.2">
      <c r="B36" s="1"/>
      <c r="C36" s="1"/>
      <c r="D36" s="1"/>
      <c r="E36" s="1"/>
      <c r="F36" s="1"/>
      <c r="G36" s="1"/>
      <c r="H36" s="8">
        <f t="shared" si="1"/>
        <v>0</v>
      </c>
      <c r="I36" s="1"/>
      <c r="J36" s="1"/>
    </row>
    <row r="37" spans="2:10" x14ac:dyDescent="0.2">
      <c r="B37" s="1"/>
      <c r="C37" s="1"/>
      <c r="D37" s="1"/>
      <c r="E37" s="1"/>
      <c r="F37" s="1"/>
      <c r="G37" s="1"/>
      <c r="H37" s="5"/>
      <c r="I37" s="1"/>
      <c r="J37" s="1"/>
    </row>
    <row r="38" spans="2:10" x14ac:dyDescent="0.2">
      <c r="D38" t="s">
        <v>32</v>
      </c>
      <c r="E38">
        <f>SUM(E2:E32)</f>
        <v>28.2</v>
      </c>
      <c r="G38" s="1"/>
      <c r="H38" s="4">
        <f>SUM(H2:H32)</f>
        <v>157.97</v>
      </c>
    </row>
    <row r="39" spans="2:10" x14ac:dyDescent="0.2">
      <c r="G39" s="1"/>
    </row>
    <row r="40" spans="2:10" x14ac:dyDescent="0.2">
      <c r="G40" s="1"/>
    </row>
  </sheetData>
  <phoneticPr fontId="2" type="noConversion"/>
  <conditionalFormatting sqref="E2:E32">
    <cfRule type="cellIs" dxfId="3" priority="1" operator="lessThan">
      <formula>0</formula>
    </cfRule>
    <cfRule type="cellIs" dxfId="2" priority="2" operator="greaterThan">
      <formula>0</formula>
    </cfRule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A8234-4E36-42BA-9B4D-C9945AC384F1}">
  <dimension ref="A1:U43"/>
  <sheetViews>
    <sheetView workbookViewId="0">
      <selection activeCell="F22" sqref="F22"/>
    </sheetView>
  </sheetViews>
  <sheetFormatPr defaultRowHeight="14.25" x14ac:dyDescent="0.2"/>
  <cols>
    <col min="1" max="1" width="14.625" bestFit="1" customWidth="1"/>
    <col min="2" max="3" width="9" bestFit="1" customWidth="1"/>
    <col min="4" max="4" width="30.625" bestFit="1" customWidth="1"/>
    <col min="5" max="5" width="13" bestFit="1" customWidth="1"/>
    <col min="6" max="6" width="9" bestFit="1" customWidth="1"/>
    <col min="7" max="7" width="53.625" bestFit="1" customWidth="1"/>
    <col min="8" max="8" width="9.125" style="7" customWidth="1"/>
    <col min="9" max="9" width="7.125" bestFit="1" customWidth="1"/>
    <col min="10" max="10" width="13" bestFit="1" customWidth="1"/>
    <col min="11" max="11" width="27.625" bestFit="1" customWidth="1"/>
    <col min="12" max="13" width="11" bestFit="1" customWidth="1"/>
    <col min="14" max="14" width="17.25" bestFit="1" customWidth="1"/>
    <col min="15" max="15" width="13" bestFit="1" customWidth="1"/>
    <col min="16" max="16" width="13" customWidth="1"/>
    <col min="17" max="17" width="11" bestFit="1" customWidth="1"/>
    <col min="18" max="18" width="5.25" bestFit="1" customWidth="1"/>
    <col min="20" max="20" width="8.75" bestFit="1" customWidth="1"/>
    <col min="21" max="21" width="7.125" bestFit="1" customWidth="1"/>
  </cols>
  <sheetData>
    <row r="1" spans="1:21" x14ac:dyDescent="0.2">
      <c r="A1" s="1" t="s">
        <v>0</v>
      </c>
      <c r="B1" s="1" t="s">
        <v>1</v>
      </c>
      <c r="C1" s="1" t="s">
        <v>2</v>
      </c>
      <c r="D1" s="1" t="s">
        <v>14</v>
      </c>
      <c r="E1" s="1" t="s">
        <v>13</v>
      </c>
      <c r="F1" s="1" t="s">
        <v>4</v>
      </c>
      <c r="G1" s="1" t="s">
        <v>5</v>
      </c>
      <c r="H1" s="5" t="s">
        <v>6</v>
      </c>
      <c r="J1" s="1" t="s">
        <v>8</v>
      </c>
      <c r="K1" s="1" t="s">
        <v>7</v>
      </c>
      <c r="L1" s="1" t="s">
        <v>9</v>
      </c>
      <c r="M1" s="1" t="s">
        <v>10</v>
      </c>
      <c r="N1" s="1" t="s">
        <v>16</v>
      </c>
      <c r="O1" s="1" t="s">
        <v>23</v>
      </c>
      <c r="P1" s="1" t="s">
        <v>21</v>
      </c>
      <c r="Q1" s="1"/>
      <c r="R1" s="1" t="s">
        <v>17</v>
      </c>
      <c r="S1" s="1" t="s">
        <v>18</v>
      </c>
      <c r="T1" s="1" t="s">
        <v>11</v>
      </c>
      <c r="U1" s="1" t="s">
        <v>19</v>
      </c>
    </row>
    <row r="2" spans="1:21" x14ac:dyDescent="0.2">
      <c r="A2" s="2">
        <v>46113</v>
      </c>
      <c r="B2" s="3">
        <v>11</v>
      </c>
      <c r="C2" s="3">
        <v>10</v>
      </c>
      <c r="D2" s="3" t="s">
        <v>15</v>
      </c>
      <c r="E2" s="3">
        <f>B2-C2</f>
        <v>1</v>
      </c>
      <c r="F2" s="3"/>
      <c r="G2" s="1"/>
      <c r="H2" s="6">
        <f>SUM(C2,F2)</f>
        <v>10</v>
      </c>
      <c r="I2" s="4"/>
      <c r="J2" s="3">
        <f>AVERAGE(B2:B32)</f>
        <v>11</v>
      </c>
      <c r="K2" s="3">
        <f>SUM(B2:B31)</f>
        <v>330</v>
      </c>
      <c r="L2" s="3">
        <f>SUM(C2:C32)</f>
        <v>323.3</v>
      </c>
      <c r="M2" s="3">
        <f>SUM(F2:F32)</f>
        <v>392.94999999999993</v>
      </c>
      <c r="N2" s="3">
        <v>300</v>
      </c>
      <c r="O2" s="3">
        <f>SUM(J5:J48)</f>
        <v>10</v>
      </c>
      <c r="P2" s="3">
        <f>SUM(N2:O2)-M2+SUM(J5:J35)</f>
        <v>-72.949999999999932</v>
      </c>
      <c r="Q2" s="3"/>
      <c r="R2" s="1"/>
      <c r="S2" s="1"/>
      <c r="T2" s="3">
        <f xml:space="preserve"> SUM(H2:H34)</f>
        <v>716.25</v>
      </c>
    </row>
    <row r="3" spans="1:21" x14ac:dyDescent="0.2">
      <c r="A3" s="2">
        <v>46114</v>
      </c>
      <c r="B3" s="3">
        <v>11</v>
      </c>
      <c r="C3" s="3">
        <v>10</v>
      </c>
      <c r="D3" s="3" t="s">
        <v>15</v>
      </c>
      <c r="E3" s="3">
        <f t="shared" ref="E3:E31" si="0">B3-C3</f>
        <v>1</v>
      </c>
      <c r="F3" s="1"/>
      <c r="G3" s="1"/>
      <c r="H3" s="6">
        <f t="shared" ref="H3:H34" si="1">SUM(C3,F3)</f>
        <v>10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x14ac:dyDescent="0.2">
      <c r="A4" s="2">
        <v>46115</v>
      </c>
      <c r="B4" s="3">
        <v>11</v>
      </c>
      <c r="C4" s="3">
        <v>0</v>
      </c>
      <c r="D4" s="1" t="s">
        <v>33</v>
      </c>
      <c r="E4" s="3">
        <f t="shared" si="0"/>
        <v>11</v>
      </c>
      <c r="F4" s="1"/>
      <c r="G4" s="1" t="s">
        <v>3</v>
      </c>
      <c r="H4" s="6">
        <f t="shared" si="1"/>
        <v>0</v>
      </c>
      <c r="J4" s="1" t="s">
        <v>23</v>
      </c>
      <c r="K4" s="1" t="s">
        <v>22</v>
      </c>
      <c r="L4" t="s">
        <v>24</v>
      </c>
      <c r="M4" t="s">
        <v>38</v>
      </c>
    </row>
    <row r="5" spans="1:21" x14ac:dyDescent="0.2">
      <c r="A5" s="2">
        <v>46116</v>
      </c>
      <c r="B5" s="3">
        <v>11</v>
      </c>
      <c r="C5" s="3">
        <v>8.8000000000000007</v>
      </c>
      <c r="D5" s="1" t="s">
        <v>36</v>
      </c>
      <c r="E5" s="3">
        <f t="shared" si="0"/>
        <v>2.1999999999999993</v>
      </c>
      <c r="F5" s="9">
        <v>13.9</v>
      </c>
      <c r="G5" s="1" t="s">
        <v>34</v>
      </c>
      <c r="H5" s="6">
        <f t="shared" si="1"/>
        <v>22.700000000000003</v>
      </c>
      <c r="J5" s="9">
        <v>0</v>
      </c>
      <c r="K5" s="1" t="s">
        <v>41</v>
      </c>
    </row>
    <row r="6" spans="1:21" x14ac:dyDescent="0.2">
      <c r="A6" s="2">
        <v>46117</v>
      </c>
      <c r="B6" s="3">
        <v>11</v>
      </c>
      <c r="C6" s="3">
        <v>0</v>
      </c>
      <c r="D6" s="1" t="s">
        <v>37</v>
      </c>
      <c r="E6" s="3">
        <f t="shared" si="0"/>
        <v>11</v>
      </c>
      <c r="F6" s="9">
        <f>7.39+4.3+11.9</f>
        <v>23.59</v>
      </c>
      <c r="G6" s="1" t="s">
        <v>35</v>
      </c>
      <c r="H6" s="6">
        <f t="shared" si="1"/>
        <v>23.59</v>
      </c>
      <c r="J6" s="9">
        <v>0</v>
      </c>
      <c r="K6" s="1" t="s">
        <v>42</v>
      </c>
    </row>
    <row r="7" spans="1:21" x14ac:dyDescent="0.2">
      <c r="A7" s="2">
        <v>46118</v>
      </c>
      <c r="B7" s="3">
        <v>11</v>
      </c>
      <c r="C7" s="3">
        <v>10</v>
      </c>
      <c r="D7" s="3" t="s">
        <v>15</v>
      </c>
      <c r="E7" s="3">
        <f t="shared" si="0"/>
        <v>1</v>
      </c>
      <c r="F7" s="9">
        <f>3.81+7.6</f>
        <v>11.41</v>
      </c>
      <c r="G7" s="1" t="s">
        <v>39</v>
      </c>
      <c r="H7" s="6">
        <f t="shared" si="1"/>
        <v>21.41</v>
      </c>
      <c r="J7" s="9">
        <v>10</v>
      </c>
      <c r="K7" s="1" t="s">
        <v>43</v>
      </c>
    </row>
    <row r="8" spans="1:21" x14ac:dyDescent="0.2">
      <c r="A8" s="2">
        <v>46119</v>
      </c>
      <c r="B8" s="3">
        <v>11</v>
      </c>
      <c r="C8" s="3">
        <v>10</v>
      </c>
      <c r="D8" s="3" t="s">
        <v>15</v>
      </c>
      <c r="E8" s="3">
        <f t="shared" si="0"/>
        <v>1</v>
      </c>
      <c r="F8" s="9"/>
      <c r="G8" s="1"/>
      <c r="H8" s="6">
        <f t="shared" si="1"/>
        <v>10</v>
      </c>
      <c r="J8" s="9"/>
      <c r="K8" s="1"/>
    </row>
    <row r="9" spans="1:21" x14ac:dyDescent="0.2">
      <c r="A9" s="2">
        <v>46120</v>
      </c>
      <c r="B9" s="3">
        <v>11</v>
      </c>
      <c r="C9" s="9">
        <v>10</v>
      </c>
      <c r="D9" s="3" t="s">
        <v>15</v>
      </c>
      <c r="E9" s="3">
        <f t="shared" si="0"/>
        <v>1</v>
      </c>
      <c r="F9" s="9"/>
      <c r="G9" s="1"/>
      <c r="H9" s="6">
        <f t="shared" si="1"/>
        <v>10</v>
      </c>
      <c r="J9" s="9"/>
      <c r="K9" s="1"/>
    </row>
    <row r="10" spans="1:21" x14ac:dyDescent="0.2">
      <c r="A10" s="2">
        <v>46121</v>
      </c>
      <c r="B10" s="3">
        <v>11</v>
      </c>
      <c r="C10" s="9">
        <v>10</v>
      </c>
      <c r="D10" s="3" t="s">
        <v>15</v>
      </c>
      <c r="E10" s="3">
        <f t="shared" si="0"/>
        <v>1</v>
      </c>
      <c r="F10" s="9"/>
      <c r="G10" s="1"/>
      <c r="H10" s="6">
        <f t="shared" si="1"/>
        <v>10</v>
      </c>
      <c r="J10" s="9"/>
      <c r="K10" s="1"/>
    </row>
    <row r="11" spans="1:21" x14ac:dyDescent="0.2">
      <c r="A11" s="2">
        <v>46122</v>
      </c>
      <c r="B11" s="3">
        <v>11</v>
      </c>
      <c r="C11" s="9">
        <v>10</v>
      </c>
      <c r="D11" s="3" t="s">
        <v>15</v>
      </c>
      <c r="E11" s="3">
        <f t="shared" si="0"/>
        <v>1</v>
      </c>
      <c r="F11" s="9"/>
      <c r="G11" s="1"/>
      <c r="H11" s="6">
        <f t="shared" si="1"/>
        <v>10</v>
      </c>
      <c r="J11" s="9"/>
      <c r="K11" s="1"/>
    </row>
    <row r="12" spans="1:21" x14ac:dyDescent="0.2">
      <c r="A12" s="2">
        <v>46123</v>
      </c>
      <c r="B12" s="3">
        <v>11</v>
      </c>
      <c r="C12" s="9">
        <v>5</v>
      </c>
      <c r="D12" s="1" t="s">
        <v>40</v>
      </c>
      <c r="E12" s="3">
        <f t="shared" si="0"/>
        <v>6</v>
      </c>
      <c r="F12" s="9"/>
      <c r="G12" s="1"/>
      <c r="H12" s="6">
        <f t="shared" si="1"/>
        <v>5</v>
      </c>
      <c r="J12" s="9"/>
      <c r="K12" s="1"/>
    </row>
    <row r="13" spans="1:21" x14ac:dyDescent="0.2">
      <c r="A13" s="2">
        <v>46124</v>
      </c>
      <c r="B13" s="3">
        <v>11</v>
      </c>
      <c r="C13" s="9">
        <v>10</v>
      </c>
      <c r="D13" s="3" t="s">
        <v>15</v>
      </c>
      <c r="E13" s="3">
        <f t="shared" si="0"/>
        <v>1</v>
      </c>
      <c r="F13" s="9"/>
      <c r="G13" s="1"/>
      <c r="H13" s="6">
        <f t="shared" si="1"/>
        <v>10</v>
      </c>
      <c r="J13" s="9"/>
      <c r="K13" s="1"/>
    </row>
    <row r="14" spans="1:21" x14ac:dyDescent="0.2">
      <c r="A14" s="2">
        <v>46125</v>
      </c>
      <c r="B14" s="3">
        <v>11</v>
      </c>
      <c r="C14" s="10">
        <v>27</v>
      </c>
      <c r="D14" s="3" t="s">
        <v>44</v>
      </c>
      <c r="E14" s="3">
        <f t="shared" si="0"/>
        <v>-16</v>
      </c>
      <c r="F14" s="10"/>
      <c r="H14" s="6">
        <f t="shared" si="1"/>
        <v>27</v>
      </c>
      <c r="J14" s="10"/>
    </row>
    <row r="15" spans="1:21" x14ac:dyDescent="0.2">
      <c r="A15" s="2">
        <v>46126</v>
      </c>
      <c r="B15" s="3">
        <v>11</v>
      </c>
      <c r="C15" s="10">
        <v>28</v>
      </c>
      <c r="D15" s="3" t="s">
        <v>45</v>
      </c>
      <c r="E15" s="3">
        <f t="shared" si="0"/>
        <v>-17</v>
      </c>
      <c r="F15" s="10"/>
      <c r="H15" s="6">
        <f t="shared" si="1"/>
        <v>28</v>
      </c>
      <c r="J15" s="10"/>
    </row>
    <row r="16" spans="1:21" x14ac:dyDescent="0.2">
      <c r="A16" s="2">
        <v>46127</v>
      </c>
      <c r="B16" s="3">
        <v>11</v>
      </c>
      <c r="C16" s="10">
        <v>30</v>
      </c>
      <c r="D16" s="3" t="s">
        <v>46</v>
      </c>
      <c r="E16" s="3">
        <f t="shared" si="0"/>
        <v>-19</v>
      </c>
      <c r="F16" s="10"/>
      <c r="H16" s="6">
        <f t="shared" si="1"/>
        <v>30</v>
      </c>
      <c r="J16" s="10"/>
    </row>
    <row r="17" spans="1:10" x14ac:dyDescent="0.2">
      <c r="A17" s="2">
        <v>46128</v>
      </c>
      <c r="B17" s="3">
        <v>11</v>
      </c>
      <c r="C17" s="10">
        <f>13.7+12</f>
        <v>25.7</v>
      </c>
      <c r="D17" s="3" t="s">
        <v>49</v>
      </c>
      <c r="E17" s="3">
        <f t="shared" si="0"/>
        <v>-14.7</v>
      </c>
      <c r="F17" s="10">
        <f>13+7.57</f>
        <v>20.57</v>
      </c>
      <c r="G17" s="1" t="s">
        <v>47</v>
      </c>
      <c r="H17" s="6">
        <f>SUM(C17,F17)</f>
        <v>46.269999999999996</v>
      </c>
      <c r="J17" s="10"/>
    </row>
    <row r="18" spans="1:10" x14ac:dyDescent="0.2">
      <c r="A18" s="2">
        <v>46129</v>
      </c>
      <c r="B18" s="3">
        <v>11</v>
      </c>
      <c r="C18" s="10">
        <v>10</v>
      </c>
      <c r="D18" s="3" t="s">
        <v>15</v>
      </c>
      <c r="E18" s="3">
        <f t="shared" si="0"/>
        <v>1</v>
      </c>
      <c r="H18" s="6">
        <f>SUM(C18,F18)</f>
        <v>10</v>
      </c>
      <c r="J18" s="10"/>
    </row>
    <row r="19" spans="1:10" x14ac:dyDescent="0.2">
      <c r="A19" s="2">
        <v>46130</v>
      </c>
      <c r="B19" s="3">
        <v>11</v>
      </c>
      <c r="C19" s="10">
        <v>0</v>
      </c>
      <c r="D19" s="3" t="s">
        <v>50</v>
      </c>
      <c r="E19" s="3">
        <f t="shared" si="0"/>
        <v>11</v>
      </c>
      <c r="F19" s="10">
        <v>18</v>
      </c>
      <c r="G19" s="1" t="s">
        <v>48</v>
      </c>
      <c r="H19" s="6">
        <f>SUM(C19,F19)</f>
        <v>18</v>
      </c>
      <c r="J19" s="10"/>
    </row>
    <row r="20" spans="1:10" x14ac:dyDescent="0.2">
      <c r="A20" s="2">
        <v>46131</v>
      </c>
      <c r="B20" s="3">
        <v>11</v>
      </c>
      <c r="C20" s="10">
        <v>10</v>
      </c>
      <c r="D20" s="3" t="s">
        <v>15</v>
      </c>
      <c r="E20" s="3">
        <f t="shared" si="0"/>
        <v>1</v>
      </c>
      <c r="F20" s="10"/>
      <c r="H20" s="6">
        <f t="shared" si="1"/>
        <v>10</v>
      </c>
      <c r="J20" s="10"/>
    </row>
    <row r="21" spans="1:10" x14ac:dyDescent="0.2">
      <c r="A21" s="2">
        <v>46132</v>
      </c>
      <c r="B21" s="3">
        <v>11</v>
      </c>
      <c r="C21" s="10">
        <v>10</v>
      </c>
      <c r="D21" s="3" t="s">
        <v>15</v>
      </c>
      <c r="E21" s="3">
        <f t="shared" si="0"/>
        <v>1</v>
      </c>
      <c r="F21" s="10"/>
      <c r="H21" s="6">
        <f t="shared" si="1"/>
        <v>10</v>
      </c>
      <c r="J21" s="10"/>
    </row>
    <row r="22" spans="1:10" x14ac:dyDescent="0.2">
      <c r="A22" s="2">
        <v>46133</v>
      </c>
      <c r="B22" s="3">
        <v>11</v>
      </c>
      <c r="C22" s="10">
        <v>10</v>
      </c>
      <c r="D22" s="3" t="s">
        <v>15</v>
      </c>
      <c r="E22" s="3">
        <f t="shared" si="0"/>
        <v>1</v>
      </c>
      <c r="F22" s="10"/>
      <c r="H22" s="6">
        <f t="shared" si="1"/>
        <v>10</v>
      </c>
    </row>
    <row r="23" spans="1:10" x14ac:dyDescent="0.2">
      <c r="A23" s="2">
        <v>46134</v>
      </c>
      <c r="B23" s="3">
        <v>11</v>
      </c>
      <c r="C23" s="10">
        <v>10</v>
      </c>
      <c r="D23" s="3" t="s">
        <v>15</v>
      </c>
      <c r="E23" s="3">
        <f t="shared" si="0"/>
        <v>1</v>
      </c>
      <c r="F23" s="10"/>
      <c r="H23" s="6">
        <f t="shared" si="1"/>
        <v>10</v>
      </c>
    </row>
    <row r="24" spans="1:10" x14ac:dyDescent="0.2">
      <c r="A24" s="2">
        <v>46135</v>
      </c>
      <c r="B24" s="3">
        <v>11</v>
      </c>
      <c r="C24" s="10">
        <v>10</v>
      </c>
      <c r="D24" s="3" t="s">
        <v>15</v>
      </c>
      <c r="E24" s="3">
        <f t="shared" si="0"/>
        <v>1</v>
      </c>
      <c r="F24" s="10"/>
      <c r="H24" s="6">
        <f t="shared" si="1"/>
        <v>10</v>
      </c>
    </row>
    <row r="25" spans="1:10" x14ac:dyDescent="0.2">
      <c r="A25" s="2">
        <v>46136</v>
      </c>
      <c r="B25" s="3">
        <v>11</v>
      </c>
      <c r="C25" s="10">
        <v>10</v>
      </c>
      <c r="D25" s="3" t="s">
        <v>15</v>
      </c>
      <c r="E25" s="3">
        <f t="shared" si="0"/>
        <v>1</v>
      </c>
      <c r="F25" s="10">
        <f>18.5</f>
        <v>18.5</v>
      </c>
      <c r="G25" s="1" t="s">
        <v>52</v>
      </c>
      <c r="H25" s="6">
        <f t="shared" si="1"/>
        <v>28.5</v>
      </c>
    </row>
    <row r="26" spans="1:10" x14ac:dyDescent="0.2">
      <c r="A26" s="2">
        <v>46137</v>
      </c>
      <c r="B26" s="3">
        <v>11</v>
      </c>
      <c r="C26" s="10">
        <v>5</v>
      </c>
      <c r="D26" s="3" t="s">
        <v>51</v>
      </c>
      <c r="E26" s="3">
        <f t="shared" si="0"/>
        <v>6</v>
      </c>
      <c r="F26" s="10"/>
      <c r="H26" s="6">
        <f t="shared" si="1"/>
        <v>5</v>
      </c>
    </row>
    <row r="27" spans="1:10" x14ac:dyDescent="0.2">
      <c r="A27" s="2">
        <v>46138</v>
      </c>
      <c r="B27" s="3">
        <v>11</v>
      </c>
      <c r="C27" s="10">
        <v>8.8000000000000007</v>
      </c>
      <c r="D27" s="3" t="s">
        <v>53</v>
      </c>
      <c r="E27" s="3">
        <f t="shared" si="0"/>
        <v>2.1999999999999993</v>
      </c>
      <c r="F27" s="10">
        <f>49+73+10+10.5+3.2+10+78.66</f>
        <v>234.35999999999999</v>
      </c>
      <c r="G27" t="s">
        <v>54</v>
      </c>
      <c r="H27" s="6">
        <f>SUM(C27,F27)</f>
        <v>243.16</v>
      </c>
    </row>
    <row r="28" spans="1:10" x14ac:dyDescent="0.2">
      <c r="A28" s="2">
        <v>46139</v>
      </c>
      <c r="B28" s="3">
        <v>11</v>
      </c>
      <c r="C28" s="10">
        <v>10</v>
      </c>
      <c r="D28" s="3" t="s">
        <v>15</v>
      </c>
      <c r="E28" s="3">
        <f t="shared" si="0"/>
        <v>1</v>
      </c>
      <c r="F28" s="10">
        <v>16.399999999999999</v>
      </c>
      <c r="G28" s="1" t="s">
        <v>56</v>
      </c>
      <c r="H28" s="6">
        <f t="shared" si="1"/>
        <v>26.4</v>
      </c>
    </row>
    <row r="29" spans="1:10" x14ac:dyDescent="0.2">
      <c r="A29" s="2">
        <v>46140</v>
      </c>
      <c r="B29" s="3">
        <v>11</v>
      </c>
      <c r="C29" s="10">
        <v>10</v>
      </c>
      <c r="D29" s="3" t="s">
        <v>15</v>
      </c>
      <c r="E29" s="3">
        <f t="shared" si="0"/>
        <v>1</v>
      </c>
      <c r="F29" s="10">
        <v>22.7</v>
      </c>
      <c r="G29" s="1" t="s">
        <v>55</v>
      </c>
      <c r="H29" s="6">
        <f t="shared" si="1"/>
        <v>32.700000000000003</v>
      </c>
    </row>
    <row r="30" spans="1:10" x14ac:dyDescent="0.2">
      <c r="A30" s="2">
        <v>46141</v>
      </c>
      <c r="B30" s="3">
        <v>11</v>
      </c>
      <c r="C30" s="10">
        <v>10</v>
      </c>
      <c r="D30" s="3" t="s">
        <v>15</v>
      </c>
      <c r="E30" s="3">
        <f t="shared" si="0"/>
        <v>1</v>
      </c>
      <c r="F30" s="10">
        <v>13.52</v>
      </c>
      <c r="G30" s="1" t="s">
        <v>57</v>
      </c>
      <c r="H30" s="6">
        <f t="shared" si="1"/>
        <v>23.52</v>
      </c>
    </row>
    <row r="31" spans="1:10" x14ac:dyDescent="0.2">
      <c r="A31" s="2">
        <v>46142</v>
      </c>
      <c r="B31" s="3">
        <v>11</v>
      </c>
      <c r="C31" s="9">
        <v>5</v>
      </c>
      <c r="D31" s="1"/>
      <c r="E31" s="3">
        <f t="shared" si="0"/>
        <v>6</v>
      </c>
      <c r="F31" s="9"/>
      <c r="G31" s="1"/>
      <c r="H31" s="6">
        <f t="shared" si="1"/>
        <v>5</v>
      </c>
      <c r="I31" s="1"/>
      <c r="J31" s="1"/>
    </row>
    <row r="32" spans="1:10" x14ac:dyDescent="0.2">
      <c r="A32" s="2"/>
      <c r="B32" s="1"/>
      <c r="C32" s="1"/>
      <c r="D32" s="1"/>
      <c r="E32" s="3"/>
      <c r="F32" s="9"/>
      <c r="G32" s="1"/>
      <c r="H32" s="6">
        <f t="shared" si="1"/>
        <v>0</v>
      </c>
      <c r="I32" s="1"/>
      <c r="J32" s="1"/>
    </row>
    <row r="33" spans="2:10" x14ac:dyDescent="0.2">
      <c r="E33" s="3"/>
      <c r="F33" s="10"/>
      <c r="H33" s="6">
        <f t="shared" si="1"/>
        <v>0</v>
      </c>
      <c r="I33" s="1"/>
      <c r="J33" s="1"/>
    </row>
    <row r="34" spans="2:10" x14ac:dyDescent="0.2">
      <c r="F34" s="10"/>
      <c r="H34" s="6">
        <f t="shared" si="1"/>
        <v>0</v>
      </c>
      <c r="I34" s="1"/>
      <c r="J34" s="1"/>
    </row>
    <row r="35" spans="2:10" x14ac:dyDescent="0.2">
      <c r="I35" s="1"/>
      <c r="J35" s="1"/>
    </row>
    <row r="36" spans="2:10" x14ac:dyDescent="0.2">
      <c r="B36" s="1"/>
      <c r="C36" s="1"/>
      <c r="D36" s="1"/>
      <c r="E36" s="1"/>
      <c r="F36" s="1"/>
      <c r="G36" s="1"/>
      <c r="H36" s="5"/>
      <c r="I36" s="1"/>
      <c r="J36" s="1"/>
    </row>
    <row r="37" spans="2:10" x14ac:dyDescent="0.2">
      <c r="B37" s="1"/>
      <c r="C37" s="1"/>
      <c r="D37" s="1"/>
      <c r="E37" s="1"/>
      <c r="F37" s="1"/>
      <c r="G37" s="1"/>
      <c r="H37" s="5"/>
      <c r="I37" s="1"/>
      <c r="J37" s="1"/>
    </row>
    <row r="38" spans="2:10" x14ac:dyDescent="0.2">
      <c r="B38" s="1"/>
      <c r="C38" s="1"/>
      <c r="D38" s="1"/>
      <c r="E38" s="1"/>
      <c r="F38" s="1"/>
      <c r="G38" s="1"/>
      <c r="H38" s="5"/>
      <c r="I38" s="1"/>
      <c r="J38" s="1"/>
    </row>
    <row r="39" spans="2:10" x14ac:dyDescent="0.2">
      <c r="B39" s="1"/>
      <c r="C39" s="1"/>
      <c r="D39" s="1"/>
      <c r="E39" s="1"/>
      <c r="F39" s="1"/>
      <c r="G39" s="1"/>
      <c r="H39" s="5"/>
      <c r="I39" s="1"/>
      <c r="J39" s="1"/>
    </row>
    <row r="40" spans="2:10" x14ac:dyDescent="0.2">
      <c r="B40" s="1"/>
      <c r="C40" s="1"/>
      <c r="D40" s="1"/>
      <c r="E40" s="1"/>
      <c r="F40" s="1"/>
      <c r="G40" s="1"/>
      <c r="H40" s="5"/>
      <c r="I40" s="1"/>
      <c r="J40" s="1"/>
    </row>
    <row r="41" spans="2:10" x14ac:dyDescent="0.2">
      <c r="B41" s="1"/>
      <c r="C41" s="1"/>
      <c r="D41" s="1"/>
      <c r="E41" s="1"/>
      <c r="F41" s="1"/>
      <c r="G41" s="1"/>
      <c r="H41" s="5"/>
      <c r="I41" s="1"/>
      <c r="J41" s="1"/>
    </row>
    <row r="42" spans="2:10" x14ac:dyDescent="0.2">
      <c r="B42" s="1"/>
      <c r="C42" s="1"/>
      <c r="D42" s="1"/>
      <c r="E42" s="1"/>
      <c r="F42" s="1"/>
      <c r="G42" s="1"/>
      <c r="H42" s="5"/>
      <c r="I42" s="1"/>
      <c r="J42" s="1"/>
    </row>
    <row r="43" spans="2:10" x14ac:dyDescent="0.2">
      <c r="B43" s="1"/>
      <c r="C43" s="1"/>
      <c r="D43" s="1"/>
      <c r="E43" s="1"/>
      <c r="F43" s="1"/>
      <c r="G43" s="1"/>
      <c r="H43" s="5"/>
      <c r="I43" s="1"/>
      <c r="J43" s="1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23FC-8AAF-4CEF-978E-171470B39C64}">
  <dimension ref="A1:U38"/>
  <sheetViews>
    <sheetView topLeftCell="A7" workbookViewId="0">
      <selection activeCell="G37" sqref="A1:XFD1048576"/>
    </sheetView>
  </sheetViews>
  <sheetFormatPr defaultRowHeight="14.25" x14ac:dyDescent="0.2"/>
  <cols>
    <col min="1" max="1" width="14.625" style="1" bestFit="1" customWidth="1"/>
    <col min="2" max="3" width="9" style="1"/>
    <col min="4" max="4" width="30.625" style="1" bestFit="1" customWidth="1"/>
    <col min="5" max="5" width="13" style="1" bestFit="1" customWidth="1"/>
    <col min="6" max="6" width="9" style="1"/>
    <col min="7" max="7" width="75.125" style="1" bestFit="1" customWidth="1"/>
    <col min="8" max="8" width="9.125" style="5" customWidth="1"/>
    <col min="9" max="9" width="7.125" style="1" bestFit="1" customWidth="1"/>
    <col min="10" max="10" width="13" style="1" bestFit="1" customWidth="1"/>
    <col min="11" max="11" width="27.625" style="1" bestFit="1" customWidth="1"/>
    <col min="12" max="13" width="11" style="1" bestFit="1" customWidth="1"/>
    <col min="14" max="14" width="17.25" style="1" bestFit="1" customWidth="1"/>
    <col min="15" max="15" width="13" style="1" bestFit="1" customWidth="1"/>
    <col min="16" max="16" width="13" style="1" customWidth="1"/>
    <col min="17" max="17" width="11" style="1" bestFit="1" customWidth="1"/>
    <col min="18" max="18" width="5.25" style="1" bestFit="1" customWidth="1"/>
    <col min="19" max="19" width="9" style="1"/>
    <col min="20" max="20" width="8.75" style="1" bestFit="1" customWidth="1"/>
    <col min="21" max="21" width="7.125" style="1" bestFit="1" customWidth="1"/>
    <col min="22" max="16384" width="9" style="1"/>
  </cols>
  <sheetData>
    <row r="1" spans="1:21" x14ac:dyDescent="0.2">
      <c r="A1" s="1" t="s">
        <v>0</v>
      </c>
      <c r="B1" s="1" t="s">
        <v>1</v>
      </c>
      <c r="C1" s="1" t="s">
        <v>2</v>
      </c>
      <c r="D1" s="1" t="s">
        <v>14</v>
      </c>
      <c r="E1" s="1" t="s">
        <v>13</v>
      </c>
      <c r="F1" s="1" t="s">
        <v>4</v>
      </c>
      <c r="G1" s="1" t="s">
        <v>5</v>
      </c>
      <c r="H1" s="5" t="s">
        <v>6</v>
      </c>
      <c r="J1" s="1" t="s">
        <v>8</v>
      </c>
      <c r="K1" s="1" t="s">
        <v>7</v>
      </c>
      <c r="L1" s="1" t="s">
        <v>9</v>
      </c>
      <c r="M1" s="1" t="s">
        <v>10</v>
      </c>
      <c r="N1" s="1" t="s">
        <v>16</v>
      </c>
      <c r="O1" s="1" t="s">
        <v>23</v>
      </c>
      <c r="P1" s="1" t="s">
        <v>21</v>
      </c>
      <c r="R1" s="1" t="s">
        <v>17</v>
      </c>
      <c r="S1" s="1" t="s">
        <v>18</v>
      </c>
      <c r="T1" s="1" t="s">
        <v>11</v>
      </c>
      <c r="U1" s="1" t="s">
        <v>19</v>
      </c>
    </row>
    <row r="2" spans="1:21" x14ac:dyDescent="0.2">
      <c r="A2" s="2">
        <v>46143</v>
      </c>
      <c r="B2" s="3">
        <v>11</v>
      </c>
      <c r="C2" s="3">
        <v>0</v>
      </c>
      <c r="D2" s="3"/>
      <c r="E2" s="3">
        <f>B2-C2</f>
        <v>11</v>
      </c>
      <c r="F2" s="3">
        <f>10.7+ 13.4 +4.77 +4.83</f>
        <v>33.700000000000003</v>
      </c>
      <c r="G2" s="1" t="s">
        <v>58</v>
      </c>
      <c r="H2" s="6">
        <f>SUM(C2,F2)</f>
        <v>33.700000000000003</v>
      </c>
      <c r="I2" s="3"/>
      <c r="J2" s="3">
        <f>AVERAGE(B2:B32)</f>
        <v>11</v>
      </c>
      <c r="K2" s="3">
        <f>SUM(B2:B31)</f>
        <v>330</v>
      </c>
      <c r="L2" s="3">
        <f>SUM(C2:C32)</f>
        <v>225</v>
      </c>
      <c r="M2" s="3">
        <f>SUM(F2:F32)</f>
        <v>229.18</v>
      </c>
      <c r="N2" s="3">
        <v>200</v>
      </c>
      <c r="O2" s="3">
        <f>SUM(J5:J48)</f>
        <v>10</v>
      </c>
      <c r="P2" s="3">
        <f>SUM(N2:O2)-M2+SUM(J5:J35)</f>
        <v>-9.1800000000000068</v>
      </c>
      <c r="Q2" s="3"/>
      <c r="T2" s="3">
        <f xml:space="preserve"> SUM(H2:H34)</f>
        <v>454.18</v>
      </c>
    </row>
    <row r="3" spans="1:21" x14ac:dyDescent="0.2">
      <c r="A3" s="2">
        <v>46144</v>
      </c>
      <c r="B3" s="3">
        <v>11</v>
      </c>
      <c r="C3" s="3">
        <v>0</v>
      </c>
      <c r="D3" s="3"/>
      <c r="E3" s="3">
        <f t="shared" ref="E3:E33" si="0">B3-C3</f>
        <v>11</v>
      </c>
      <c r="F3" s="9">
        <f>17 + 0.5 +6.8 + 13 +  13+5.88</f>
        <v>56.18</v>
      </c>
      <c r="G3" s="1" t="s">
        <v>62</v>
      </c>
      <c r="H3" s="6">
        <f t="shared" ref="H3:H34" si="1">SUM(C3,F3)</f>
        <v>56.18</v>
      </c>
    </row>
    <row r="4" spans="1:21" x14ac:dyDescent="0.2">
      <c r="A4" s="2">
        <v>46145</v>
      </c>
      <c r="B4" s="3">
        <v>11</v>
      </c>
      <c r="C4" s="3">
        <v>0</v>
      </c>
      <c r="E4" s="3">
        <f t="shared" si="0"/>
        <v>11</v>
      </c>
      <c r="F4" s="9"/>
      <c r="H4" s="6">
        <f t="shared" si="1"/>
        <v>0</v>
      </c>
      <c r="J4" s="1" t="s">
        <v>23</v>
      </c>
      <c r="K4" s="1" t="s">
        <v>22</v>
      </c>
      <c r="L4" s="1" t="s">
        <v>60</v>
      </c>
      <c r="M4" s="1" t="s">
        <v>24</v>
      </c>
      <c r="N4" s="1" t="s">
        <v>38</v>
      </c>
    </row>
    <row r="5" spans="1:21" x14ac:dyDescent="0.2">
      <c r="A5" s="2">
        <v>46146</v>
      </c>
      <c r="B5" s="3">
        <v>11</v>
      </c>
      <c r="C5" s="3">
        <v>0</v>
      </c>
      <c r="E5" s="3">
        <f t="shared" si="0"/>
        <v>11</v>
      </c>
      <c r="F5" s="9"/>
      <c r="H5" s="6">
        <f t="shared" si="1"/>
        <v>0</v>
      </c>
      <c r="J5" s="9">
        <v>10</v>
      </c>
      <c r="K5" s="1" t="s">
        <v>59</v>
      </c>
      <c r="L5" s="1" t="s">
        <v>61</v>
      </c>
    </row>
    <row r="6" spans="1:21" x14ac:dyDescent="0.2">
      <c r="A6" s="2">
        <v>46147</v>
      </c>
      <c r="B6" s="3">
        <v>11</v>
      </c>
      <c r="C6" s="3">
        <v>0</v>
      </c>
      <c r="E6" s="3">
        <f t="shared" si="0"/>
        <v>11</v>
      </c>
      <c r="F6" s="9"/>
      <c r="H6" s="6">
        <f t="shared" si="1"/>
        <v>0</v>
      </c>
      <c r="J6" s="9"/>
    </row>
    <row r="7" spans="1:21" x14ac:dyDescent="0.2">
      <c r="A7" s="2">
        <v>46148</v>
      </c>
      <c r="B7" s="3">
        <v>11</v>
      </c>
      <c r="C7" s="3">
        <v>10</v>
      </c>
      <c r="D7" s="3"/>
      <c r="E7" s="3">
        <f t="shared" si="0"/>
        <v>1</v>
      </c>
      <c r="F7" s="9">
        <v>9.3000000000000007</v>
      </c>
      <c r="G7" s="1" t="s">
        <v>63</v>
      </c>
      <c r="H7" s="6">
        <f t="shared" si="1"/>
        <v>19.3</v>
      </c>
      <c r="J7" s="9"/>
    </row>
    <row r="8" spans="1:21" x14ac:dyDescent="0.2">
      <c r="A8" s="2">
        <v>46149</v>
      </c>
      <c r="B8" s="3">
        <v>11</v>
      </c>
      <c r="C8" s="3">
        <v>11</v>
      </c>
      <c r="D8" s="3"/>
      <c r="E8" s="3">
        <f t="shared" si="0"/>
        <v>0</v>
      </c>
      <c r="F8" s="9">
        <v>12</v>
      </c>
      <c r="G8" s="1" t="s">
        <v>64</v>
      </c>
      <c r="H8" s="6">
        <f t="shared" si="1"/>
        <v>23</v>
      </c>
      <c r="J8" s="9"/>
    </row>
    <row r="9" spans="1:21" x14ac:dyDescent="0.2">
      <c r="A9" s="2">
        <v>46150</v>
      </c>
      <c r="B9" s="3">
        <v>11</v>
      </c>
      <c r="C9" s="3">
        <v>11</v>
      </c>
      <c r="D9" s="3"/>
      <c r="E9" s="3">
        <f t="shared" si="0"/>
        <v>0</v>
      </c>
      <c r="F9" s="9"/>
      <c r="H9" s="6">
        <f t="shared" si="1"/>
        <v>11</v>
      </c>
      <c r="J9" s="9"/>
    </row>
    <row r="10" spans="1:21" x14ac:dyDescent="0.2">
      <c r="A10" s="2">
        <v>46151</v>
      </c>
      <c r="B10" s="3">
        <v>11</v>
      </c>
      <c r="C10" s="9">
        <v>6</v>
      </c>
      <c r="D10" s="3"/>
      <c r="E10" s="3">
        <f t="shared" si="0"/>
        <v>5</v>
      </c>
      <c r="F10" s="9"/>
      <c r="H10" s="6">
        <f t="shared" si="1"/>
        <v>6</v>
      </c>
      <c r="J10" s="9"/>
    </row>
    <row r="11" spans="1:21" x14ac:dyDescent="0.2">
      <c r="A11" s="2">
        <v>46152</v>
      </c>
      <c r="B11" s="3">
        <v>11</v>
      </c>
      <c r="C11" s="9">
        <v>0</v>
      </c>
      <c r="D11" s="3"/>
      <c r="E11" s="3">
        <f t="shared" si="0"/>
        <v>11</v>
      </c>
      <c r="F11" s="9"/>
      <c r="H11" s="6">
        <f t="shared" si="1"/>
        <v>0</v>
      </c>
      <c r="J11" s="9"/>
    </row>
    <row r="12" spans="1:21" x14ac:dyDescent="0.2">
      <c r="A12" s="2">
        <v>46153</v>
      </c>
      <c r="B12" s="3">
        <v>11</v>
      </c>
      <c r="C12" s="9">
        <v>10</v>
      </c>
      <c r="E12" s="3">
        <f t="shared" si="0"/>
        <v>1</v>
      </c>
      <c r="F12" s="9">
        <v>68</v>
      </c>
      <c r="G12" s="1" t="s">
        <v>65</v>
      </c>
      <c r="H12" s="6">
        <f t="shared" si="1"/>
        <v>78</v>
      </c>
      <c r="J12" s="9"/>
    </row>
    <row r="13" spans="1:21" x14ac:dyDescent="0.2">
      <c r="A13" s="2">
        <v>46154</v>
      </c>
      <c r="B13" s="3">
        <v>11</v>
      </c>
      <c r="C13" s="9">
        <v>10</v>
      </c>
      <c r="D13" s="3"/>
      <c r="E13" s="3">
        <f t="shared" si="0"/>
        <v>1</v>
      </c>
      <c r="F13" s="9"/>
      <c r="H13" s="6">
        <f t="shared" si="1"/>
        <v>10</v>
      </c>
      <c r="J13" s="9"/>
    </row>
    <row r="14" spans="1:21" x14ac:dyDescent="0.2">
      <c r="A14" s="2">
        <v>46155</v>
      </c>
      <c r="B14" s="3">
        <v>11</v>
      </c>
      <c r="C14" s="9">
        <v>11</v>
      </c>
      <c r="D14" s="3"/>
      <c r="E14" s="3">
        <f t="shared" si="0"/>
        <v>0</v>
      </c>
      <c r="F14" s="9"/>
      <c r="H14" s="6">
        <f t="shared" si="1"/>
        <v>11</v>
      </c>
      <c r="J14" s="9"/>
    </row>
    <row r="15" spans="1:21" x14ac:dyDescent="0.2">
      <c r="A15" s="2">
        <v>46156</v>
      </c>
      <c r="B15" s="3">
        <v>11</v>
      </c>
      <c r="C15" s="9">
        <v>13</v>
      </c>
      <c r="D15" s="3"/>
      <c r="E15" s="3">
        <f t="shared" si="0"/>
        <v>-2</v>
      </c>
      <c r="F15" s="9"/>
      <c r="H15" s="6">
        <f t="shared" si="1"/>
        <v>13</v>
      </c>
      <c r="J15" s="9"/>
    </row>
    <row r="16" spans="1:21" x14ac:dyDescent="0.2">
      <c r="A16" s="2">
        <v>46157</v>
      </c>
      <c r="B16" s="3">
        <v>11</v>
      </c>
      <c r="C16" s="9">
        <v>10</v>
      </c>
      <c r="D16" s="3"/>
      <c r="E16" s="3">
        <f t="shared" si="0"/>
        <v>1</v>
      </c>
      <c r="F16" s="9"/>
      <c r="H16" s="6">
        <f t="shared" si="1"/>
        <v>10</v>
      </c>
      <c r="J16" s="9"/>
    </row>
    <row r="17" spans="1:10" x14ac:dyDescent="0.2">
      <c r="A17" s="2">
        <v>46158</v>
      </c>
      <c r="B17" s="3">
        <v>11</v>
      </c>
      <c r="C17" s="9">
        <v>0</v>
      </c>
      <c r="D17" s="3"/>
      <c r="E17" s="3">
        <f t="shared" si="0"/>
        <v>11</v>
      </c>
      <c r="F17" s="9"/>
      <c r="H17" s="6">
        <f>SUM(C17,F17)</f>
        <v>0</v>
      </c>
      <c r="J17" s="9"/>
    </row>
    <row r="18" spans="1:10" x14ac:dyDescent="0.2">
      <c r="A18" s="2">
        <v>46159</v>
      </c>
      <c r="B18" s="3">
        <v>11</v>
      </c>
      <c r="C18" s="9">
        <v>0</v>
      </c>
      <c r="D18" s="3"/>
      <c r="E18" s="3">
        <f t="shared" si="0"/>
        <v>11</v>
      </c>
      <c r="F18" s="9"/>
      <c r="H18" s="6">
        <f>SUM(C18,F18)</f>
        <v>0</v>
      </c>
      <c r="J18" s="9"/>
    </row>
    <row r="19" spans="1:10" x14ac:dyDescent="0.2">
      <c r="A19" s="2">
        <v>46160</v>
      </c>
      <c r="B19" s="3">
        <v>11</v>
      </c>
      <c r="C19" s="9">
        <v>13</v>
      </c>
      <c r="D19" s="3"/>
      <c r="E19" s="3">
        <f t="shared" si="0"/>
        <v>-2</v>
      </c>
      <c r="F19" s="9"/>
      <c r="H19" s="6">
        <f>SUM(C19,F19)</f>
        <v>13</v>
      </c>
      <c r="J19" s="9"/>
    </row>
    <row r="20" spans="1:10" x14ac:dyDescent="0.2">
      <c r="A20" s="2">
        <v>46161</v>
      </c>
      <c r="B20" s="3">
        <v>11</v>
      </c>
      <c r="C20" s="9">
        <v>10</v>
      </c>
      <c r="D20" s="3"/>
      <c r="E20" s="3">
        <f t="shared" si="0"/>
        <v>1</v>
      </c>
      <c r="F20" s="9"/>
      <c r="H20" s="6">
        <f t="shared" si="1"/>
        <v>10</v>
      </c>
      <c r="J20" s="9"/>
    </row>
    <row r="21" spans="1:10" x14ac:dyDescent="0.2">
      <c r="A21" s="2">
        <v>46162</v>
      </c>
      <c r="B21" s="3">
        <v>11</v>
      </c>
      <c r="C21" s="9">
        <v>11</v>
      </c>
      <c r="D21" s="3"/>
      <c r="E21" s="3">
        <f t="shared" si="0"/>
        <v>0</v>
      </c>
      <c r="F21" s="9">
        <v>50</v>
      </c>
      <c r="G21" s="1" t="s">
        <v>66</v>
      </c>
      <c r="H21" s="6">
        <f t="shared" si="1"/>
        <v>61</v>
      </c>
      <c r="J21" s="9"/>
    </row>
    <row r="22" spans="1:10" x14ac:dyDescent="0.2">
      <c r="A22" s="2">
        <v>46163</v>
      </c>
      <c r="B22" s="3">
        <v>11</v>
      </c>
      <c r="C22" s="9">
        <v>11</v>
      </c>
      <c r="D22" s="3"/>
      <c r="E22" s="3">
        <f t="shared" si="0"/>
        <v>0</v>
      </c>
      <c r="F22" s="9"/>
      <c r="H22" s="6">
        <f t="shared" si="1"/>
        <v>11</v>
      </c>
    </row>
    <row r="23" spans="1:10" x14ac:dyDescent="0.2">
      <c r="A23" s="2">
        <v>46164</v>
      </c>
      <c r="B23" s="3">
        <v>11</v>
      </c>
      <c r="C23" s="9">
        <v>11</v>
      </c>
      <c r="D23" s="3"/>
      <c r="E23" s="3">
        <f t="shared" si="0"/>
        <v>0</v>
      </c>
      <c r="F23" s="9"/>
      <c r="H23" s="6">
        <f t="shared" si="1"/>
        <v>11</v>
      </c>
    </row>
    <row r="24" spans="1:10" x14ac:dyDescent="0.2">
      <c r="A24" s="2">
        <v>46165</v>
      </c>
      <c r="B24" s="3">
        <v>11</v>
      </c>
      <c r="C24" s="9"/>
      <c r="D24" s="3"/>
      <c r="E24" s="3">
        <f t="shared" si="0"/>
        <v>11</v>
      </c>
      <c r="F24" s="9"/>
      <c r="H24" s="6">
        <f t="shared" si="1"/>
        <v>0</v>
      </c>
    </row>
    <row r="25" spans="1:10" x14ac:dyDescent="0.2">
      <c r="A25" s="2">
        <v>46166</v>
      </c>
      <c r="B25" s="3">
        <v>11</v>
      </c>
      <c r="C25" s="9">
        <v>21</v>
      </c>
      <c r="D25" s="3"/>
      <c r="E25" s="3">
        <f t="shared" si="0"/>
        <v>-10</v>
      </c>
      <c r="F25" s="9"/>
      <c r="H25" s="6">
        <f t="shared" si="1"/>
        <v>21</v>
      </c>
    </row>
    <row r="26" spans="1:10" x14ac:dyDescent="0.2">
      <c r="A26" s="2">
        <v>46167</v>
      </c>
      <c r="B26" s="3">
        <v>11</v>
      </c>
      <c r="C26" s="9">
        <v>11</v>
      </c>
      <c r="D26" s="3"/>
      <c r="E26" s="3">
        <f t="shared" si="0"/>
        <v>0</v>
      </c>
      <c r="F26" s="9"/>
      <c r="H26" s="6">
        <f t="shared" si="1"/>
        <v>11</v>
      </c>
    </row>
    <row r="27" spans="1:10" x14ac:dyDescent="0.2">
      <c r="A27" s="2">
        <v>46168</v>
      </c>
      <c r="B27" s="3">
        <v>11</v>
      </c>
      <c r="C27" s="9">
        <v>10</v>
      </c>
      <c r="D27" s="3"/>
      <c r="E27" s="3">
        <f t="shared" si="0"/>
        <v>1</v>
      </c>
      <c r="F27" s="9"/>
      <c r="H27" s="6">
        <f>SUM(C27,F27)</f>
        <v>10</v>
      </c>
    </row>
    <row r="28" spans="1:10" x14ac:dyDescent="0.2">
      <c r="A28" s="2">
        <v>46169</v>
      </c>
      <c r="B28" s="3">
        <v>11</v>
      </c>
      <c r="C28" s="9">
        <v>11</v>
      </c>
      <c r="D28" s="3"/>
      <c r="E28" s="3">
        <f t="shared" si="0"/>
        <v>0</v>
      </c>
      <c r="F28" s="9"/>
      <c r="H28" s="6">
        <f t="shared" si="1"/>
        <v>11</v>
      </c>
    </row>
    <row r="29" spans="1:10" x14ac:dyDescent="0.2">
      <c r="A29" s="2">
        <v>46170</v>
      </c>
      <c r="B29" s="3">
        <v>11</v>
      </c>
      <c r="C29" s="9">
        <v>13</v>
      </c>
      <c r="D29" s="3"/>
      <c r="E29" s="3">
        <f t="shared" si="0"/>
        <v>-2</v>
      </c>
      <c r="F29" s="9"/>
      <c r="H29" s="6">
        <f t="shared" si="1"/>
        <v>13</v>
      </c>
    </row>
    <row r="30" spans="1:10" x14ac:dyDescent="0.2">
      <c r="A30" s="2">
        <v>46171</v>
      </c>
      <c r="B30" s="3">
        <v>11</v>
      </c>
      <c r="C30" s="9">
        <v>11</v>
      </c>
      <c r="E30" s="3">
        <f t="shared" si="0"/>
        <v>0</v>
      </c>
      <c r="F30" s="9"/>
      <c r="H30" s="6">
        <f t="shared" si="1"/>
        <v>11</v>
      </c>
    </row>
    <row r="31" spans="1:10" x14ac:dyDescent="0.2">
      <c r="A31" s="2">
        <v>46172</v>
      </c>
      <c r="B31" s="3">
        <v>11</v>
      </c>
      <c r="C31" s="9"/>
      <c r="E31" s="3">
        <f t="shared" si="0"/>
        <v>11</v>
      </c>
      <c r="F31" s="9"/>
      <c r="H31" s="6">
        <f t="shared" si="1"/>
        <v>0</v>
      </c>
    </row>
    <row r="32" spans="1:10" x14ac:dyDescent="0.2">
      <c r="A32" s="2">
        <v>46173</v>
      </c>
      <c r="B32" s="3">
        <v>11</v>
      </c>
      <c r="E32" s="3">
        <f t="shared" si="0"/>
        <v>11</v>
      </c>
      <c r="F32" s="9"/>
      <c r="H32" s="6">
        <f t="shared" si="1"/>
        <v>0</v>
      </c>
    </row>
    <row r="33" spans="1:8" x14ac:dyDescent="0.2">
      <c r="A33" s="2"/>
      <c r="E33" s="3">
        <f t="shared" si="0"/>
        <v>0</v>
      </c>
      <c r="F33" s="9"/>
      <c r="H33" s="6">
        <f t="shared" si="1"/>
        <v>0</v>
      </c>
    </row>
    <row r="34" spans="1:8" x14ac:dyDescent="0.2">
      <c r="A34" s="2"/>
      <c r="F34" s="9"/>
      <c r="H34" s="6">
        <f t="shared" si="1"/>
        <v>0</v>
      </c>
    </row>
    <row r="35" spans="1:8" x14ac:dyDescent="0.2">
      <c r="A35" s="2"/>
    </row>
    <row r="36" spans="1:8" x14ac:dyDescent="0.2">
      <c r="A36" s="2"/>
    </row>
    <row r="37" spans="1:8" x14ac:dyDescent="0.2">
      <c r="A37" s="2"/>
    </row>
    <row r="38" spans="1:8" x14ac:dyDescent="0.2">
      <c r="A38" s="2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7FA4-0EB1-474D-A83A-8F989D2F3B19}">
  <dimension ref="A1:U38"/>
  <sheetViews>
    <sheetView tabSelected="1" workbookViewId="0">
      <selection activeCell="G5" sqref="G5"/>
    </sheetView>
  </sheetViews>
  <sheetFormatPr defaultRowHeight="14.25" x14ac:dyDescent="0.2"/>
  <cols>
    <col min="1" max="1" width="14.625" style="1" bestFit="1" customWidth="1"/>
    <col min="2" max="3" width="9" style="1"/>
    <col min="4" max="4" width="30.625" style="1" bestFit="1" customWidth="1"/>
    <col min="5" max="5" width="13" style="1" bestFit="1" customWidth="1"/>
    <col min="6" max="6" width="9" style="1"/>
    <col min="7" max="7" width="75.125" style="1" bestFit="1" customWidth="1"/>
    <col min="8" max="8" width="9.125" style="5" customWidth="1"/>
    <col min="9" max="9" width="7.125" style="1" bestFit="1" customWidth="1"/>
    <col min="10" max="10" width="13" style="1" bestFit="1" customWidth="1"/>
    <col min="11" max="11" width="27.625" style="1" bestFit="1" customWidth="1"/>
    <col min="12" max="13" width="11" style="1" bestFit="1" customWidth="1"/>
    <col min="14" max="14" width="17.25" style="1" bestFit="1" customWidth="1"/>
    <col min="15" max="15" width="13" style="1" bestFit="1" customWidth="1"/>
    <col min="16" max="16" width="13" style="1" customWidth="1"/>
    <col min="17" max="17" width="11" style="1" bestFit="1" customWidth="1"/>
    <col min="18" max="18" width="5.25" style="1" bestFit="1" customWidth="1"/>
    <col min="19" max="19" width="9" style="1"/>
    <col min="20" max="20" width="8.75" style="1" bestFit="1" customWidth="1"/>
    <col min="21" max="21" width="7.125" style="1" bestFit="1" customWidth="1"/>
    <col min="22" max="16384" width="9" style="1"/>
  </cols>
  <sheetData>
    <row r="1" spans="1:21" x14ac:dyDescent="0.2">
      <c r="A1" s="1" t="s">
        <v>0</v>
      </c>
      <c r="B1" s="1" t="s">
        <v>1</v>
      </c>
      <c r="C1" s="1" t="s">
        <v>2</v>
      </c>
      <c r="D1" s="1" t="s">
        <v>14</v>
      </c>
      <c r="E1" s="1" t="s">
        <v>13</v>
      </c>
      <c r="F1" s="1" t="s">
        <v>4</v>
      </c>
      <c r="G1" s="1" t="s">
        <v>5</v>
      </c>
      <c r="H1" s="5" t="s">
        <v>6</v>
      </c>
      <c r="J1" s="1" t="s">
        <v>8</v>
      </c>
      <c r="K1" s="1" t="s">
        <v>7</v>
      </c>
      <c r="L1" s="1" t="s">
        <v>9</v>
      </c>
      <c r="M1" s="1" t="s">
        <v>10</v>
      </c>
      <c r="N1" s="1" t="s">
        <v>16</v>
      </c>
      <c r="O1" s="1" t="s">
        <v>23</v>
      </c>
      <c r="P1" s="1" t="s">
        <v>21</v>
      </c>
      <c r="R1" s="1" t="s">
        <v>17</v>
      </c>
      <c r="S1" s="1" t="s">
        <v>18</v>
      </c>
      <c r="T1" s="1" t="s">
        <v>11</v>
      </c>
      <c r="U1" s="1" t="s">
        <v>19</v>
      </c>
    </row>
    <row r="2" spans="1:21" x14ac:dyDescent="0.2">
      <c r="A2" s="2">
        <v>46174</v>
      </c>
      <c r="B2" s="3">
        <v>11</v>
      </c>
      <c r="C2" s="3"/>
      <c r="D2" s="3"/>
      <c r="E2" s="3">
        <f>B2-C2</f>
        <v>11</v>
      </c>
      <c r="F2" s="3"/>
      <c r="H2" s="6">
        <f>SUM(C2,F2)</f>
        <v>0</v>
      </c>
      <c r="I2" s="3"/>
      <c r="J2" s="3">
        <f>AVERAGE(B2:B32)</f>
        <v>11</v>
      </c>
      <c r="K2" s="3">
        <f>SUM(B2:B31)</f>
        <v>330</v>
      </c>
      <c r="L2" s="3">
        <f>SUM(C2:C32)</f>
        <v>37</v>
      </c>
      <c r="M2" s="3">
        <f>SUM(F2:F32)</f>
        <v>0</v>
      </c>
      <c r="N2" s="3">
        <v>200</v>
      </c>
      <c r="O2" s="3">
        <f>SUM(J5:J48)</f>
        <v>0</v>
      </c>
      <c r="P2" s="3">
        <f>SUM(N2:O2)-M2+SUM(J5:J35)</f>
        <v>200</v>
      </c>
      <c r="Q2" s="3"/>
      <c r="T2" s="3">
        <f xml:space="preserve"> SUM(H2:H34)</f>
        <v>37</v>
      </c>
    </row>
    <row r="3" spans="1:21" x14ac:dyDescent="0.2">
      <c r="A3" s="2">
        <v>46175</v>
      </c>
      <c r="B3" s="3">
        <v>11</v>
      </c>
      <c r="C3" s="3">
        <v>12</v>
      </c>
      <c r="D3" s="3"/>
      <c r="E3" s="3">
        <f t="shared" ref="E3:E33" si="0">B3-C3</f>
        <v>-1</v>
      </c>
      <c r="F3" s="9"/>
      <c r="H3" s="6">
        <f t="shared" ref="H3:H34" si="1">SUM(C3,F3)</f>
        <v>12</v>
      </c>
    </row>
    <row r="4" spans="1:21" x14ac:dyDescent="0.2">
      <c r="A4" s="2">
        <v>46176</v>
      </c>
      <c r="B4" s="3">
        <v>11</v>
      </c>
      <c r="C4" s="3">
        <v>13</v>
      </c>
      <c r="E4" s="3">
        <f t="shared" si="0"/>
        <v>-2</v>
      </c>
      <c r="F4" s="9"/>
      <c r="H4" s="6">
        <f t="shared" si="1"/>
        <v>13</v>
      </c>
      <c r="J4" s="1" t="s">
        <v>23</v>
      </c>
      <c r="K4" s="1" t="s">
        <v>22</v>
      </c>
      <c r="L4" s="1" t="s">
        <v>60</v>
      </c>
      <c r="M4" s="1" t="s">
        <v>24</v>
      </c>
      <c r="N4" s="1" t="s">
        <v>38</v>
      </c>
    </row>
    <row r="5" spans="1:21" x14ac:dyDescent="0.2">
      <c r="A5" s="2">
        <v>46177</v>
      </c>
      <c r="B5" s="3">
        <v>11</v>
      </c>
      <c r="C5" s="3">
        <v>12</v>
      </c>
      <c r="E5" s="3">
        <f t="shared" si="0"/>
        <v>-1</v>
      </c>
      <c r="F5" s="9"/>
      <c r="H5" s="6">
        <f t="shared" si="1"/>
        <v>12</v>
      </c>
      <c r="J5" s="9"/>
    </row>
    <row r="6" spans="1:21" x14ac:dyDescent="0.2">
      <c r="A6" s="2">
        <v>46178</v>
      </c>
      <c r="B6" s="3">
        <v>11</v>
      </c>
      <c r="C6" s="3"/>
      <c r="E6" s="3">
        <f t="shared" si="0"/>
        <v>11</v>
      </c>
      <c r="F6" s="9"/>
      <c r="H6" s="6">
        <f t="shared" si="1"/>
        <v>0</v>
      </c>
      <c r="J6" s="9"/>
    </row>
    <row r="7" spans="1:21" x14ac:dyDescent="0.2">
      <c r="A7" s="2">
        <v>46179</v>
      </c>
      <c r="B7" s="3">
        <v>11</v>
      </c>
      <c r="C7" s="3"/>
      <c r="D7" s="3"/>
      <c r="E7" s="3">
        <f t="shared" si="0"/>
        <v>11</v>
      </c>
      <c r="F7" s="9"/>
      <c r="H7" s="6">
        <f t="shared" si="1"/>
        <v>0</v>
      </c>
      <c r="J7" s="9"/>
    </row>
    <row r="8" spans="1:21" x14ac:dyDescent="0.2">
      <c r="A8" s="2">
        <v>46180</v>
      </c>
      <c r="B8" s="3">
        <v>11</v>
      </c>
      <c r="C8" s="3"/>
      <c r="D8" s="3"/>
      <c r="E8" s="3">
        <f t="shared" si="0"/>
        <v>11</v>
      </c>
      <c r="F8" s="9"/>
      <c r="H8" s="6">
        <f t="shared" si="1"/>
        <v>0</v>
      </c>
      <c r="J8" s="9"/>
    </row>
    <row r="9" spans="1:21" x14ac:dyDescent="0.2">
      <c r="A9" s="2">
        <v>46181</v>
      </c>
      <c r="B9" s="3">
        <v>11</v>
      </c>
      <c r="C9" s="3"/>
      <c r="D9" s="3"/>
      <c r="E9" s="3">
        <f t="shared" si="0"/>
        <v>11</v>
      </c>
      <c r="F9" s="9"/>
      <c r="H9" s="6">
        <f t="shared" si="1"/>
        <v>0</v>
      </c>
      <c r="J9" s="9"/>
    </row>
    <row r="10" spans="1:21" x14ac:dyDescent="0.2">
      <c r="A10" s="2">
        <v>46182</v>
      </c>
      <c r="B10" s="3">
        <v>11</v>
      </c>
      <c r="C10" s="9"/>
      <c r="D10" s="3"/>
      <c r="E10" s="3">
        <f t="shared" si="0"/>
        <v>11</v>
      </c>
      <c r="F10" s="9"/>
      <c r="H10" s="6">
        <f t="shared" si="1"/>
        <v>0</v>
      </c>
      <c r="J10" s="9"/>
    </row>
    <row r="11" spans="1:21" x14ac:dyDescent="0.2">
      <c r="A11" s="2">
        <v>46183</v>
      </c>
      <c r="B11" s="3">
        <v>11</v>
      </c>
      <c r="C11" s="9"/>
      <c r="D11" s="3"/>
      <c r="E11" s="3">
        <f t="shared" si="0"/>
        <v>11</v>
      </c>
      <c r="F11" s="9"/>
      <c r="H11" s="6">
        <f t="shared" si="1"/>
        <v>0</v>
      </c>
      <c r="J11" s="9"/>
    </row>
    <row r="12" spans="1:21" x14ac:dyDescent="0.2">
      <c r="A12" s="2">
        <v>46184</v>
      </c>
      <c r="B12" s="3">
        <v>11</v>
      </c>
      <c r="C12" s="9"/>
      <c r="E12" s="3">
        <f t="shared" si="0"/>
        <v>11</v>
      </c>
      <c r="F12" s="9"/>
      <c r="H12" s="6">
        <f t="shared" si="1"/>
        <v>0</v>
      </c>
      <c r="J12" s="9"/>
    </row>
    <row r="13" spans="1:21" x14ac:dyDescent="0.2">
      <c r="A13" s="2">
        <v>46185</v>
      </c>
      <c r="B13" s="3">
        <v>11</v>
      </c>
      <c r="C13" s="9"/>
      <c r="D13" s="3"/>
      <c r="E13" s="3">
        <f t="shared" si="0"/>
        <v>11</v>
      </c>
      <c r="F13" s="9"/>
      <c r="H13" s="6">
        <f t="shared" si="1"/>
        <v>0</v>
      </c>
      <c r="J13" s="9"/>
    </row>
    <row r="14" spans="1:21" x14ac:dyDescent="0.2">
      <c r="A14" s="2">
        <v>46186</v>
      </c>
      <c r="B14" s="3">
        <v>11</v>
      </c>
      <c r="C14" s="9"/>
      <c r="D14" s="3"/>
      <c r="E14" s="3">
        <f t="shared" si="0"/>
        <v>11</v>
      </c>
      <c r="F14" s="9"/>
      <c r="H14" s="6">
        <f t="shared" si="1"/>
        <v>0</v>
      </c>
      <c r="J14" s="9"/>
    </row>
    <row r="15" spans="1:21" x14ac:dyDescent="0.2">
      <c r="A15" s="2">
        <v>46187</v>
      </c>
      <c r="B15" s="3">
        <v>11</v>
      </c>
      <c r="C15" s="9"/>
      <c r="D15" s="3"/>
      <c r="E15" s="3">
        <f t="shared" si="0"/>
        <v>11</v>
      </c>
      <c r="F15" s="9"/>
      <c r="H15" s="6">
        <f t="shared" si="1"/>
        <v>0</v>
      </c>
      <c r="J15" s="9"/>
    </row>
    <row r="16" spans="1:21" x14ac:dyDescent="0.2">
      <c r="A16" s="2">
        <v>46188</v>
      </c>
      <c r="B16" s="3">
        <v>11</v>
      </c>
      <c r="C16" s="9"/>
      <c r="D16" s="3"/>
      <c r="E16" s="3">
        <f t="shared" si="0"/>
        <v>11</v>
      </c>
      <c r="F16" s="9"/>
      <c r="H16" s="6">
        <f t="shared" si="1"/>
        <v>0</v>
      </c>
      <c r="J16" s="9"/>
    </row>
    <row r="17" spans="1:10" x14ac:dyDescent="0.2">
      <c r="A17" s="2">
        <v>46189</v>
      </c>
      <c r="B17" s="3">
        <v>11</v>
      </c>
      <c r="C17" s="9"/>
      <c r="D17" s="3"/>
      <c r="E17" s="3">
        <f t="shared" si="0"/>
        <v>11</v>
      </c>
      <c r="F17" s="9"/>
      <c r="H17" s="6">
        <f>SUM(C17,F17)</f>
        <v>0</v>
      </c>
      <c r="J17" s="9"/>
    </row>
    <row r="18" spans="1:10" x14ac:dyDescent="0.2">
      <c r="A18" s="2">
        <v>46190</v>
      </c>
      <c r="B18" s="3">
        <v>11</v>
      </c>
      <c r="C18" s="9"/>
      <c r="D18" s="3"/>
      <c r="E18" s="3">
        <f t="shared" si="0"/>
        <v>11</v>
      </c>
      <c r="F18" s="9"/>
      <c r="H18" s="6">
        <f>SUM(C18,F18)</f>
        <v>0</v>
      </c>
      <c r="J18" s="9"/>
    </row>
    <row r="19" spans="1:10" x14ac:dyDescent="0.2">
      <c r="A19" s="2">
        <v>46191</v>
      </c>
      <c r="B19" s="3">
        <v>11</v>
      </c>
      <c r="C19" s="9"/>
      <c r="D19" s="3"/>
      <c r="E19" s="3">
        <f t="shared" si="0"/>
        <v>11</v>
      </c>
      <c r="F19" s="9"/>
      <c r="H19" s="6">
        <f>SUM(C19,F19)</f>
        <v>0</v>
      </c>
      <c r="J19" s="9"/>
    </row>
    <row r="20" spans="1:10" x14ac:dyDescent="0.2">
      <c r="A20" s="2">
        <v>46192</v>
      </c>
      <c r="B20" s="3">
        <v>11</v>
      </c>
      <c r="C20" s="9"/>
      <c r="D20" s="3"/>
      <c r="E20" s="3">
        <f t="shared" si="0"/>
        <v>11</v>
      </c>
      <c r="F20" s="9"/>
      <c r="H20" s="6">
        <f t="shared" si="1"/>
        <v>0</v>
      </c>
      <c r="J20" s="9"/>
    </row>
    <row r="21" spans="1:10" x14ac:dyDescent="0.2">
      <c r="A21" s="2">
        <v>46193</v>
      </c>
      <c r="B21" s="3">
        <v>11</v>
      </c>
      <c r="C21" s="9"/>
      <c r="D21" s="3"/>
      <c r="E21" s="3">
        <f t="shared" si="0"/>
        <v>11</v>
      </c>
      <c r="F21" s="9"/>
      <c r="H21" s="6">
        <f t="shared" si="1"/>
        <v>0</v>
      </c>
      <c r="J21" s="9"/>
    </row>
    <row r="22" spans="1:10" x14ac:dyDescent="0.2">
      <c r="A22" s="2">
        <v>46194</v>
      </c>
      <c r="B22" s="3">
        <v>11</v>
      </c>
      <c r="C22" s="9"/>
      <c r="D22" s="3"/>
      <c r="E22" s="3">
        <f t="shared" si="0"/>
        <v>11</v>
      </c>
      <c r="F22" s="9"/>
      <c r="H22" s="6">
        <f t="shared" si="1"/>
        <v>0</v>
      </c>
    </row>
    <row r="23" spans="1:10" x14ac:dyDescent="0.2">
      <c r="A23" s="2">
        <v>46195</v>
      </c>
      <c r="B23" s="3">
        <v>11</v>
      </c>
      <c r="C23" s="9"/>
      <c r="D23" s="3"/>
      <c r="E23" s="3">
        <f t="shared" si="0"/>
        <v>11</v>
      </c>
      <c r="F23" s="9"/>
      <c r="H23" s="6">
        <f t="shared" si="1"/>
        <v>0</v>
      </c>
    </row>
    <row r="24" spans="1:10" x14ac:dyDescent="0.2">
      <c r="A24" s="2">
        <v>46196</v>
      </c>
      <c r="B24" s="3">
        <v>11</v>
      </c>
      <c r="C24" s="9"/>
      <c r="D24" s="3"/>
      <c r="E24" s="3">
        <f t="shared" si="0"/>
        <v>11</v>
      </c>
      <c r="F24" s="9"/>
      <c r="H24" s="6">
        <f t="shared" si="1"/>
        <v>0</v>
      </c>
    </row>
    <row r="25" spans="1:10" x14ac:dyDescent="0.2">
      <c r="A25" s="2">
        <v>46197</v>
      </c>
      <c r="B25" s="3">
        <v>11</v>
      </c>
      <c r="C25" s="9"/>
      <c r="D25" s="3"/>
      <c r="E25" s="3">
        <f t="shared" si="0"/>
        <v>11</v>
      </c>
      <c r="F25" s="9"/>
      <c r="H25" s="6">
        <f t="shared" si="1"/>
        <v>0</v>
      </c>
    </row>
    <row r="26" spans="1:10" x14ac:dyDescent="0.2">
      <c r="A26" s="2">
        <v>46198</v>
      </c>
      <c r="B26" s="3">
        <v>11</v>
      </c>
      <c r="C26" s="9"/>
      <c r="D26" s="3"/>
      <c r="E26" s="3">
        <f t="shared" si="0"/>
        <v>11</v>
      </c>
      <c r="F26" s="9"/>
      <c r="H26" s="6">
        <f t="shared" si="1"/>
        <v>0</v>
      </c>
    </row>
    <row r="27" spans="1:10" x14ac:dyDescent="0.2">
      <c r="A27" s="2">
        <v>46199</v>
      </c>
      <c r="B27" s="3">
        <v>11</v>
      </c>
      <c r="C27" s="9"/>
      <c r="D27" s="3"/>
      <c r="E27" s="3">
        <f t="shared" si="0"/>
        <v>11</v>
      </c>
      <c r="F27" s="9"/>
      <c r="H27" s="6">
        <f>SUM(C27,F27)</f>
        <v>0</v>
      </c>
    </row>
    <row r="28" spans="1:10" x14ac:dyDescent="0.2">
      <c r="A28" s="2">
        <v>46200</v>
      </c>
      <c r="B28" s="3">
        <v>11</v>
      </c>
      <c r="C28" s="9"/>
      <c r="D28" s="3"/>
      <c r="E28" s="3">
        <f t="shared" si="0"/>
        <v>11</v>
      </c>
      <c r="F28" s="9"/>
      <c r="H28" s="6">
        <f t="shared" si="1"/>
        <v>0</v>
      </c>
    </row>
    <row r="29" spans="1:10" x14ac:dyDescent="0.2">
      <c r="A29" s="2">
        <v>46201</v>
      </c>
      <c r="B29" s="3">
        <v>11</v>
      </c>
      <c r="C29" s="9"/>
      <c r="D29" s="3"/>
      <c r="E29" s="3">
        <f t="shared" si="0"/>
        <v>11</v>
      </c>
      <c r="F29" s="9"/>
      <c r="H29" s="6">
        <f t="shared" si="1"/>
        <v>0</v>
      </c>
    </row>
    <row r="30" spans="1:10" x14ac:dyDescent="0.2">
      <c r="A30" s="2">
        <v>46202</v>
      </c>
      <c r="B30" s="3">
        <v>11</v>
      </c>
      <c r="C30" s="9"/>
      <c r="E30" s="3">
        <f t="shared" si="0"/>
        <v>11</v>
      </c>
      <c r="F30" s="9"/>
      <c r="H30" s="6">
        <f t="shared" si="1"/>
        <v>0</v>
      </c>
    </row>
    <row r="31" spans="1:10" x14ac:dyDescent="0.2">
      <c r="A31" s="2">
        <v>46203</v>
      </c>
      <c r="B31" s="3">
        <v>11</v>
      </c>
      <c r="C31" s="9"/>
      <c r="E31" s="3">
        <f t="shared" si="0"/>
        <v>11</v>
      </c>
      <c r="F31" s="9"/>
      <c r="H31" s="6">
        <f t="shared" si="1"/>
        <v>0</v>
      </c>
    </row>
    <row r="32" spans="1:10" x14ac:dyDescent="0.2">
      <c r="A32" s="2">
        <v>46204</v>
      </c>
      <c r="B32" s="3">
        <v>11</v>
      </c>
      <c r="E32" s="3">
        <f t="shared" si="0"/>
        <v>11</v>
      </c>
      <c r="F32" s="9"/>
      <c r="H32" s="6">
        <f t="shared" si="1"/>
        <v>0</v>
      </c>
    </row>
    <row r="33" spans="1:8" x14ac:dyDescent="0.2">
      <c r="A33" s="2">
        <v>46205</v>
      </c>
      <c r="E33" s="3">
        <f t="shared" si="0"/>
        <v>0</v>
      </c>
      <c r="F33" s="9"/>
      <c r="H33" s="6">
        <f t="shared" si="1"/>
        <v>0</v>
      </c>
    </row>
    <row r="34" spans="1:8" x14ac:dyDescent="0.2">
      <c r="A34" s="2"/>
      <c r="F34" s="9"/>
      <c r="H34" s="6">
        <f t="shared" si="1"/>
        <v>0</v>
      </c>
    </row>
    <row r="35" spans="1:8" x14ac:dyDescent="0.2">
      <c r="A35" s="2"/>
    </row>
    <row r="36" spans="1:8" x14ac:dyDescent="0.2">
      <c r="A36" s="2"/>
    </row>
    <row r="37" spans="1:8" x14ac:dyDescent="0.2">
      <c r="A37" s="2"/>
    </row>
    <row r="38" spans="1:8" x14ac:dyDescent="0.2">
      <c r="A38" s="2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B261D-676A-4238-BFE3-629FB440D984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三月</vt:lpstr>
      <vt:lpstr>四月</vt:lpstr>
      <vt:lpstr>五月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哦哦骑士</dc:creator>
  <cp:lastModifiedBy>zd 张</cp:lastModifiedBy>
  <dcterms:created xsi:type="dcterms:W3CDTF">2015-06-05T18:19:34Z</dcterms:created>
  <dcterms:modified xsi:type="dcterms:W3CDTF">2026-06-04T16:22:29Z</dcterms:modified>
</cp:coreProperties>
</file>